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.02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2" l="1"/>
  <c r="Q53" i="2"/>
  <c r="Q39" i="2"/>
  <c r="Q36" i="2"/>
  <c r="Q33" i="2"/>
  <c r="Q31" i="2"/>
  <c r="Q23" i="2" s="1"/>
  <c r="Q7" i="2" s="1"/>
  <c r="Q15" i="2"/>
  <c r="Q64" i="2" l="1"/>
  <c r="N8" i="2" l="1"/>
  <c r="T55" i="2" l="1"/>
  <c r="T54" i="2"/>
  <c r="R53" i="2"/>
  <c r="M53" i="2" l="1"/>
  <c r="S53" i="2" l="1"/>
  <c r="X10" i="2" l="1"/>
  <c r="W10" i="2"/>
  <c r="T10" i="2"/>
  <c r="N54" i="2"/>
  <c r="Y54" i="2" s="1"/>
  <c r="N55" i="2"/>
  <c r="L55" i="2"/>
  <c r="L54" i="2"/>
  <c r="L53" i="2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V53" i="2" s="1"/>
  <c r="N63" i="2"/>
  <c r="N61" i="2"/>
  <c r="Z61" i="2" s="1"/>
  <c r="N60" i="2"/>
  <c r="Y60" i="2" s="1"/>
  <c r="N59" i="2"/>
  <c r="Z59" i="2" s="1"/>
  <c r="N58" i="2"/>
  <c r="Y58" i="2" s="1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Z9" i="2" s="1"/>
  <c r="L8" i="2"/>
  <c r="Z8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8" i="2"/>
  <c r="W38" i="2"/>
  <c r="X37" i="2"/>
  <c r="W37" i="2"/>
  <c r="X35" i="2"/>
  <c r="W35" i="2"/>
  <c r="X34" i="2"/>
  <c r="W34" i="2"/>
  <c r="X32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U53" i="2" l="1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Y32" i="2"/>
  <c r="Z53" i="2"/>
  <c r="N23" i="2"/>
  <c r="N7" i="2" s="1"/>
  <c r="N64" i="2" l="1"/>
  <c r="S56" i="2" l="1"/>
  <c r="S39" i="2"/>
  <c r="S36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X31" i="2"/>
  <c r="X33" i="2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1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V56" i="2"/>
  <c r="O15" i="2"/>
  <c r="K15" i="2"/>
  <c r="O31" i="2"/>
  <c r="K31" i="2"/>
  <c r="O36" i="2"/>
  <c r="K36" i="2"/>
  <c r="V15" i="2" l="1"/>
  <c r="U15" i="2"/>
  <c r="O23" i="2"/>
  <c r="U31" i="2"/>
  <c r="V31" i="2"/>
  <c r="U36" i="2"/>
  <c r="V36" i="2"/>
  <c r="K23" i="2"/>
  <c r="K7" i="2" s="1"/>
  <c r="V23" i="2" l="1"/>
  <c r="U23" i="2"/>
  <c r="O7" i="2"/>
  <c r="K64" i="2"/>
  <c r="Y7" i="2"/>
  <c r="U7" i="2" l="1"/>
  <c r="V7" i="2"/>
  <c r="O64" i="2"/>
  <c r="V64" i="2" l="1"/>
  <c r="U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<sst xmlns="http://schemas.openxmlformats.org/spreadsheetml/2006/main" count="140" uniqueCount="90">
  <si>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</si>
  <si>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</si>
  <si>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</si>
  <si>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</si>
  <si>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</si>
  <si>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</si>
  <si>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</si>
  <si>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</si>
  <si>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</si>
  <si>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</si>
  <si>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</si>
  <si>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</si>
  <si>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</si>
  <si>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</si>
  <si>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</si>
  <si>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</si>
  <si>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</si>
  <si>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</si>
  <si>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</si>
  <si>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</si>
  <si>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</si>
  <si>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</si>
  <si>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</si>
  <si>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</si>
  <si>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</si>
  <si>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</si>
  <si>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</si>
  <si>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</si>
  <si>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</si>
  <si>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</si>
  <si>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</si>
  <si>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</si>
  <si>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</si>
  <si>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</si>
  <si>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</si>
  <si>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</si>
  <si>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</si>
  <si>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</si>
  <si>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</si>
  <si>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</si>
  <si>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</si>
  <si>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</si>
  <si>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</si>
  <si>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</si>
  <si>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</si>
  <si>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</si>
  <si>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</si>
  <si>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</si>
  <si>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</si>
  <si>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</si>
  <si>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</si>
  <si>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</si>
  <si>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</si>
  <si>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</si>
  <si>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</si>
  <si>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</si>
  <si>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</si>
  <si>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</si>
  <si>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</si>
  <si>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</si>
  <si>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</si>
  <si>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</si>
  <si>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</si>
  <si>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</si>
  <si>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</si>
  <si>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</si>
  <si>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</si>
  <si>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</si>
  <si>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</si>
  <si>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</si>
  <si>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</si>
  <si>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</si>
  <si>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</si>
  <si>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</si>
  <si>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</si>
  <si>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</si>
  <si>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 месяц 2021 года</t>
  </si>
  <si>
    <t>откл.+- от плана за 1 месяц 2021 года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</si>
  <si>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</si>
  <si>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</si>
  <si>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</si>
  <si>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</si>
  <si>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Исполнено по 11.02.2020 год</t>
  </si>
  <si>
    <t>Исполнено по 11.02.2020 год (в сопоставимых условиях 2021 года)</t>
  </si>
  <si>
    <t>с 29.01.2021 по 04.02.2021 (неделя) П</t>
  </si>
  <si>
    <t>с 05.02.2021 по 11.02.2021 (неделя) Т</t>
  </si>
  <si>
    <t>Исполнение с 01.01.2021 по 11.02.2021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</si>
  <si>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</si>
  <si>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Информация об исполнении бюджета Благодарненского городского округа Ставропольского края по доходам по состоянию на 11 февраля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</si>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</sst>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14062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19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82</v>
      </c>
      <c r="N4" s="58" t="s">
        <v>83</v>
      </c>
      <c r="O4" s="62" t="s">
        <v>78</v>
      </c>
      <c r="P4" s="63"/>
      <c r="Q4" s="58" t="s">
        <v>74</v>
      </c>
      <c r="R4" s="58"/>
      <c r="S4" s="58" t="s">
        <v>86</v>
      </c>
      <c r="T4" s="60" t="s">
        <v>67</v>
      </c>
      <c r="U4" s="57" t="s">
        <v>72</v>
      </c>
      <c r="V4" s="57"/>
      <c r="W4" s="58" t="s">
        <v>77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50" t="s">
        <v>75</v>
      </c>
      <c r="P5" s="50" t="s">
        <v>76</v>
      </c>
      <c r="Q5" s="52" t="s">
        <v>84</v>
      </c>
      <c r="R5" s="52" t="s">
        <v>85</v>
      </c>
      <c r="S5" s="58"/>
      <c r="T5" s="61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5</v>
      </c>
      <c r="R6" s="46">
        <v>6</v>
      </c>
      <c r="S6" s="23">
        <v>7</v>
      </c>
      <c r="T6" s="36">
        <v>8</v>
      </c>
      <c r="U6" s="23">
        <v>9</v>
      </c>
      <c r="V6" s="23">
        <v>10</v>
      </c>
      <c r="W6" s="49"/>
      <c r="X6" s="49"/>
      <c r="Y6" s="23">
        <v>11</v>
      </c>
      <c r="Z6" s="23">
        <v>12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343016592.62397486</v>
      </c>
      <c r="M7" s="17">
        <f t="shared" si="0"/>
        <v>27283204.209999993</v>
      </c>
      <c r="N7" s="17">
        <f t="shared" si="0"/>
        <v>25962019.573837616</v>
      </c>
      <c r="O7" s="17">
        <f t="shared" si="0"/>
        <v>353501383</v>
      </c>
      <c r="P7" s="17">
        <f t="shared" si="0"/>
        <v>19471831</v>
      </c>
      <c r="Q7" s="17">
        <f t="shared" ref="Q7" si="1">Q8+Q9+Q11+Q12+Q13+Q14+Q15+Q22+Q23+Q35+Q36+Q39+Q42+Q53+Q10</f>
        <v>3932762.85</v>
      </c>
      <c r="R7" s="17">
        <f t="shared" si="0"/>
        <v>5555273.709999999</v>
      </c>
      <c r="S7" s="17">
        <f t="shared" si="0"/>
        <v>25500956.75</v>
      </c>
      <c r="T7" s="17">
        <f>R7-Q7</f>
        <v>1622510.8599999989</v>
      </c>
      <c r="U7" s="17">
        <f>S7-O7</f>
        <v>-328000426.25</v>
      </c>
      <c r="V7" s="17">
        <f>S7/O7*100</f>
        <v>7.213820928672293</v>
      </c>
      <c r="W7" s="17">
        <f>S7-P7</f>
        <v>6029125.75</v>
      </c>
      <c r="X7" s="17">
        <f>S7/P7*100</f>
        <v>130.96332209333573</v>
      </c>
      <c r="Y7" s="17">
        <f>S7-N7</f>
        <v>-461062.82383761555</v>
      </c>
      <c r="Z7" s="17">
        <f>S7/N7*100</f>
        <v>98.224087218922534</v>
      </c>
      <c r="AA7" s="17">
        <f>N7/L7*100</f>
        <v>7.5687357790000451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12326256.66</v>
      </c>
      <c r="N8" s="27">
        <f>M8/34.24*100*30.57/100</f>
        <v>11005072.023837617</v>
      </c>
      <c r="O8" s="17">
        <v>155881000</v>
      </c>
      <c r="P8" s="17">
        <v>7374501</v>
      </c>
      <c r="Q8" s="17">
        <v>1251607.1299999999</v>
      </c>
      <c r="R8" s="17">
        <v>2864090.58</v>
      </c>
      <c r="S8" s="17">
        <v>11289396.460000001</v>
      </c>
      <c r="T8" s="17">
        <f t="shared" ref="T8:T64" si="2">R8-Q8</f>
        <v>1612483.4500000002</v>
      </c>
      <c r="U8" s="17">
        <f t="shared" ref="U8:U64" si="3">S8-O8</f>
        <v>-144591603.53999999</v>
      </c>
      <c r="V8" s="17">
        <f t="shared" ref="V8:V64" si="4">S8/O8*100</f>
        <v>7.2423171906775057</v>
      </c>
      <c r="W8" s="17">
        <f t="shared" ref="W8:W64" si="5">S8-P8</f>
        <v>3914895.4600000009</v>
      </c>
      <c r="X8" s="17">
        <f t="shared" ref="X8:X64" si="6">S8/P8*100</f>
        <v>153.08692018619294</v>
      </c>
      <c r="Y8" s="17">
        <f t="shared" ref="Y8:Y64" si="7">S8-N8</f>
        <v>284324.43616238423</v>
      </c>
      <c r="Z8" s="17">
        <f t="shared" ref="Z8:Z64" si="8">S8/N8*100</f>
        <v>102.58357633231769</v>
      </c>
      <c r="AA8" s="17">
        <f>N8/L8*100</f>
        <v>7.4926020849696506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1777489.61</v>
      </c>
      <c r="N9" s="17">
        <f>M9</f>
        <v>1777489.61</v>
      </c>
      <c r="O9" s="17">
        <v>25639600</v>
      </c>
      <c r="P9" s="17">
        <v>1583589</v>
      </c>
      <c r="Q9" s="17">
        <v>13832.04</v>
      </c>
      <c r="R9" s="17">
        <v>0</v>
      </c>
      <c r="S9" s="17">
        <v>1940393.36</v>
      </c>
      <c r="T9" s="17">
        <f t="shared" si="2"/>
        <v>-13832.04</v>
      </c>
      <c r="U9" s="17">
        <f t="shared" si="3"/>
        <v>-23699206.640000001</v>
      </c>
      <c r="V9" s="17">
        <f t="shared" si="4"/>
        <v>7.5679548822914553</v>
      </c>
      <c r="W9" s="17">
        <f t="shared" si="5"/>
        <v>356804.3600000001</v>
      </c>
      <c r="X9" s="17">
        <f t="shared" si="6"/>
        <v>122.53137398655838</v>
      </c>
      <c r="Y9" s="17">
        <f t="shared" si="7"/>
        <v>162903.75</v>
      </c>
      <c r="Z9" s="17">
        <f t="shared" si="8"/>
        <v>109.16482150351359</v>
      </c>
      <c r="AA9" s="17">
        <f>N9/L9*100</f>
        <v>8.7666662741248693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79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251481</v>
      </c>
      <c r="Q10" s="17">
        <v>111645.24</v>
      </c>
      <c r="R10" s="17">
        <v>49027.77</v>
      </c>
      <c r="S10" s="17">
        <v>487823.52</v>
      </c>
      <c r="T10" s="17">
        <f t="shared" si="2"/>
        <v>-62617.470000000008</v>
      </c>
      <c r="U10" s="17">
        <f t="shared" si="3"/>
        <v>-6405176.4800000004</v>
      </c>
      <c r="V10" s="17">
        <f t="shared" si="4"/>
        <v>7.0770857391556659</v>
      </c>
      <c r="W10" s="17">
        <f>S10-P10</f>
        <v>236342.52000000002</v>
      </c>
      <c r="X10" s="17">
        <f>S10/P10*100</f>
        <v>193.98026888711274</v>
      </c>
      <c r="Y10" s="17">
        <f t="shared" si="7"/>
        <v>487823.52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17">
        <f t="shared" si="9"/>
        <v>11880184.26</v>
      </c>
      <c r="M11" s="17">
        <v>2512882.19</v>
      </c>
      <c r="N11" s="17">
        <f t="shared" ref="N11:N14" si="10">M11</f>
        <v>2512882.19</v>
      </c>
      <c r="O11" s="17">
        <v>3200000</v>
      </c>
      <c r="P11" s="17">
        <v>1500000</v>
      </c>
      <c r="Q11" s="17">
        <v>139773.54</v>
      </c>
      <c r="R11" s="17">
        <v>65347.11</v>
      </c>
      <c r="S11" s="17">
        <v>2255521.98</v>
      </c>
      <c r="T11" s="17">
        <f t="shared" si="2"/>
        <v>-74426.430000000008</v>
      </c>
      <c r="U11" s="17">
        <f t="shared" si="3"/>
        <v>-944478.02</v>
      </c>
      <c r="V11" s="17">
        <f t="shared" si="4"/>
        <v>70.485061875</v>
      </c>
      <c r="W11" s="17">
        <f t="shared" si="5"/>
        <v>755521.98</v>
      </c>
      <c r="X11" s="17">
        <f t="shared" si="6"/>
        <v>150.36813199999997</v>
      </c>
      <c r="Y11" s="17">
        <f t="shared" si="7"/>
        <v>-257360.20999999996</v>
      </c>
      <c r="Z11" s="17">
        <f t="shared" si="8"/>
        <v>89.758365472756211</v>
      </c>
      <c r="AA11" s="17">
        <f t="shared" ref="AA11:AA54" si="11">N11/L11*100</f>
        <v>21.151878918753404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9"/>
        <v>11042346.74</v>
      </c>
      <c r="M12" s="17">
        <v>153308</v>
      </c>
      <c r="N12" s="17">
        <f t="shared" si="10"/>
        <v>153308</v>
      </c>
      <c r="O12" s="17">
        <v>7502000</v>
      </c>
      <c r="P12" s="17">
        <v>52780</v>
      </c>
      <c r="Q12" s="17">
        <v>2881.72</v>
      </c>
      <c r="R12" s="17">
        <v>6180.01</v>
      </c>
      <c r="S12" s="17">
        <v>26063.94</v>
      </c>
      <c r="T12" s="17">
        <f t="shared" si="2"/>
        <v>3298.2900000000004</v>
      </c>
      <c r="U12" s="17">
        <f t="shared" si="3"/>
        <v>-7475936.0599999996</v>
      </c>
      <c r="V12" s="17">
        <f t="shared" si="4"/>
        <v>0.34742655291922153</v>
      </c>
      <c r="W12" s="17">
        <f t="shared" si="5"/>
        <v>-26716.06</v>
      </c>
      <c r="X12" s="17">
        <f t="shared" si="6"/>
        <v>49.382228116710877</v>
      </c>
      <c r="Y12" s="17">
        <f t="shared" si="7"/>
        <v>-127244.06</v>
      </c>
      <c r="Z12" s="17">
        <f t="shared" si="8"/>
        <v>17.001030605056485</v>
      </c>
      <c r="AA12" s="17">
        <f t="shared" si="11"/>
        <v>1.3883642998154937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17">
        <f t="shared" si="9"/>
        <v>199821.72</v>
      </c>
      <c r="M13" s="17">
        <v>12089.98</v>
      </c>
      <c r="N13" s="17">
        <f t="shared" si="10"/>
        <v>12089.98</v>
      </c>
      <c r="O13" s="17">
        <v>407460</v>
      </c>
      <c r="P13" s="17">
        <v>65648</v>
      </c>
      <c r="Q13" s="17">
        <v>54163</v>
      </c>
      <c r="R13" s="17">
        <v>0</v>
      </c>
      <c r="S13" s="17">
        <v>198140</v>
      </c>
      <c r="T13" s="17">
        <f t="shared" si="2"/>
        <v>-54163</v>
      </c>
      <c r="U13" s="17">
        <f t="shared" si="3"/>
        <v>-209320</v>
      </c>
      <c r="V13" s="17">
        <f t="shared" si="4"/>
        <v>48.628086192509699</v>
      </c>
      <c r="W13" s="17">
        <f t="shared" si="5"/>
        <v>132492</v>
      </c>
      <c r="X13" s="17">
        <f t="shared" si="6"/>
        <v>301.82183767974652</v>
      </c>
      <c r="Y13" s="17">
        <f t="shared" si="7"/>
        <v>186050.02</v>
      </c>
      <c r="Z13" s="17">
        <f t="shared" si="8"/>
        <v>1638.8778145207853</v>
      </c>
      <c r="AA13" s="17">
        <f t="shared" si="11"/>
        <v>6.0503833116840351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9"/>
        <v>12135551.99</v>
      </c>
      <c r="M14" s="17">
        <v>252860.45</v>
      </c>
      <c r="N14" s="17">
        <f t="shared" si="10"/>
        <v>252860.45</v>
      </c>
      <c r="O14" s="17">
        <v>11117000</v>
      </c>
      <c r="P14" s="17">
        <v>385017</v>
      </c>
      <c r="Q14" s="17">
        <v>85137.22</v>
      </c>
      <c r="R14" s="17">
        <v>13973.11</v>
      </c>
      <c r="S14" s="17">
        <v>393010.95</v>
      </c>
      <c r="T14" s="17">
        <f t="shared" si="2"/>
        <v>-71164.11</v>
      </c>
      <c r="U14" s="17">
        <f t="shared" si="3"/>
        <v>-10723989.050000001</v>
      </c>
      <c r="V14" s="17">
        <f t="shared" si="4"/>
        <v>3.535224880813169</v>
      </c>
      <c r="W14" s="17">
        <f t="shared" si="5"/>
        <v>7993.9500000000116</v>
      </c>
      <c r="X14" s="17">
        <f t="shared" si="6"/>
        <v>102.07625897038312</v>
      </c>
      <c r="Y14" s="17">
        <f t="shared" si="7"/>
        <v>140150.5</v>
      </c>
      <c r="Z14" s="17">
        <f t="shared" si="8"/>
        <v>155.4260264901055</v>
      </c>
      <c r="AA14" s="17">
        <f t="shared" si="11"/>
        <v>2.0836336922157592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5225824.8100000005</v>
      </c>
      <c r="N15" s="17">
        <f>N16+N21</f>
        <v>5225824.8100000005</v>
      </c>
      <c r="O15" s="17">
        <f t="shared" ref="O15:S15" si="12">O16+O21</f>
        <v>57080420</v>
      </c>
      <c r="P15" s="17">
        <f t="shared" si="12"/>
        <v>4144468</v>
      </c>
      <c r="Q15" s="17">
        <f t="shared" ref="Q15" si="13">Q16+Q21</f>
        <v>1059819.55</v>
      </c>
      <c r="R15" s="17">
        <f t="shared" si="12"/>
        <v>310122.41000000003</v>
      </c>
      <c r="S15" s="17">
        <f t="shared" si="12"/>
        <v>3237566.84</v>
      </c>
      <c r="T15" s="17">
        <f t="shared" si="2"/>
        <v>-749697.14</v>
      </c>
      <c r="U15" s="17">
        <f t="shared" si="3"/>
        <v>-53842853.159999996</v>
      </c>
      <c r="V15" s="17">
        <f t="shared" si="4"/>
        <v>5.671939414601364</v>
      </c>
      <c r="W15" s="17">
        <f t="shared" si="5"/>
        <v>-906901.16000000015</v>
      </c>
      <c r="X15" s="17">
        <f t="shared" si="6"/>
        <v>78.117790751430576</v>
      </c>
      <c r="Y15" s="17">
        <f t="shared" si="7"/>
        <v>-1988257.9700000007</v>
      </c>
      <c r="Z15" s="17">
        <f t="shared" si="8"/>
        <v>61.95322188766599</v>
      </c>
      <c r="AA15" s="17">
        <f t="shared" si="11"/>
        <v>8.8457364110669907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3799270.8800000004</v>
      </c>
      <c r="N16" s="18">
        <f>M16</f>
        <v>3799270.8800000004</v>
      </c>
      <c r="O16" s="18">
        <v>18390732</v>
      </c>
      <c r="P16" s="18">
        <v>3319710</v>
      </c>
      <c r="Q16" s="18">
        <v>863777</v>
      </c>
      <c r="R16" s="18">
        <v>152177.78</v>
      </c>
      <c r="S16" s="18">
        <v>1819154.35</v>
      </c>
      <c r="T16" s="18">
        <f t="shared" si="2"/>
        <v>-711599.22</v>
      </c>
      <c r="U16" s="18">
        <f t="shared" si="3"/>
        <v>-16571577.65</v>
      </c>
      <c r="V16" s="18">
        <f t="shared" si="4"/>
        <v>9.8916908255745337</v>
      </c>
      <c r="W16" s="18">
        <f t="shared" si="5"/>
        <v>-1500555.65</v>
      </c>
      <c r="X16" s="18">
        <f t="shared" si="6"/>
        <v>54.798592346921872</v>
      </c>
      <c r="Y16" s="18">
        <f t="shared" si="7"/>
        <v>-1980116.5300000003</v>
      </c>
      <c r="Z16" s="18">
        <f t="shared" si="8"/>
        <v>47.881670127190297</v>
      </c>
      <c r="AA16" s="18">
        <f t="shared" si="11"/>
        <v>17.028124596339193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1426553.93</v>
      </c>
      <c r="N21" s="18">
        <f>M21</f>
        <v>1426553.93</v>
      </c>
      <c r="O21" s="18">
        <v>38689688</v>
      </c>
      <c r="P21" s="18">
        <v>824758</v>
      </c>
      <c r="Q21" s="18">
        <v>196042.55</v>
      </c>
      <c r="R21" s="18">
        <v>157944.63</v>
      </c>
      <c r="S21" s="18">
        <v>1418412.49</v>
      </c>
      <c r="T21" s="18">
        <f t="shared" si="2"/>
        <v>-38097.919999999984</v>
      </c>
      <c r="U21" s="18">
        <f t="shared" si="3"/>
        <v>-37271275.509999998</v>
      </c>
      <c r="V21" s="18">
        <f t="shared" si="4"/>
        <v>3.6661254285638072</v>
      </c>
      <c r="W21" s="18">
        <f t="shared" si="5"/>
        <v>593654.49</v>
      </c>
      <c r="X21" s="18">
        <f t="shared" si="6"/>
        <v>171.9792339086132</v>
      </c>
      <c r="Y21" s="18">
        <f t="shared" si="7"/>
        <v>-8141.4399999999441</v>
      </c>
      <c r="Z21" s="18">
        <f t="shared" si="8"/>
        <v>99.429293219920538</v>
      </c>
      <c r="AA21" s="18">
        <f t="shared" si="11"/>
        <v>3.8801334719697449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723953.88</v>
      </c>
      <c r="N22" s="17">
        <f>M22</f>
        <v>723953.88</v>
      </c>
      <c r="O22" s="17">
        <v>5939000</v>
      </c>
      <c r="P22" s="17">
        <v>238650</v>
      </c>
      <c r="Q22" s="17">
        <v>73980.11</v>
      </c>
      <c r="R22" s="17">
        <v>197382.2</v>
      </c>
      <c r="S22" s="17">
        <v>709359.86</v>
      </c>
      <c r="T22" s="17">
        <f t="shared" si="2"/>
        <v>123402.09000000001</v>
      </c>
      <c r="U22" s="17">
        <f t="shared" si="3"/>
        <v>-5229640.1399999997</v>
      </c>
      <c r="V22" s="17">
        <f t="shared" si="4"/>
        <v>11.944095975753493</v>
      </c>
      <c r="W22" s="17">
        <f t="shared" si="5"/>
        <v>470709.86</v>
      </c>
      <c r="X22" s="17">
        <f t="shared" si="6"/>
        <v>297.23857531950551</v>
      </c>
      <c r="Y22" s="17">
        <f t="shared" si="7"/>
        <v>-14594.020000000019</v>
      </c>
      <c r="Z22" s="17">
        <f t="shared" si="8"/>
        <v>97.984122966507201</v>
      </c>
      <c r="AA22" s="17">
        <f t="shared" si="11"/>
        <v>10.077917721224724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1212358.45</v>
      </c>
      <c r="N23" s="17">
        <f>N24+N27+N31+N33</f>
        <v>1212358.45</v>
      </c>
      <c r="O23" s="17">
        <f t="shared" ref="O23:Q23" si="15">O24+O27+O31+O33</f>
        <v>42043990</v>
      </c>
      <c r="P23" s="17">
        <f t="shared" si="15"/>
        <v>768100</v>
      </c>
      <c r="Q23" s="17">
        <f t="shared" si="15"/>
        <v>211808.93</v>
      </c>
      <c r="R23" s="17">
        <f t="shared" ref="R23:S23" si="16">R24+R27+R31+R33</f>
        <v>999641.89</v>
      </c>
      <c r="S23" s="17">
        <f t="shared" si="16"/>
        <v>1864868.12</v>
      </c>
      <c r="T23" s="17">
        <f t="shared" si="2"/>
        <v>787832.96</v>
      </c>
      <c r="U23" s="17">
        <f t="shared" si="3"/>
        <v>-40179121.880000003</v>
      </c>
      <c r="V23" s="17">
        <f t="shared" si="4"/>
        <v>4.435516514964446</v>
      </c>
      <c r="W23" s="17">
        <f t="shared" si="5"/>
        <v>1096768.1200000001</v>
      </c>
      <c r="X23" s="17">
        <f t="shared" si="6"/>
        <v>242.78975654211692</v>
      </c>
      <c r="Y23" s="17">
        <f t="shared" si="7"/>
        <v>652509.67000000016</v>
      </c>
      <c r="Z23" s="17">
        <f t="shared" si="8"/>
        <v>153.8215137610498</v>
      </c>
      <c r="AA23" s="17">
        <f t="shared" si="11"/>
        <v>3.0731816189618977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1102593.74</v>
      </c>
      <c r="N24" s="18">
        <f>M24</f>
        <v>1102593.74</v>
      </c>
      <c r="O24" s="39">
        <v>41197224.380000003</v>
      </c>
      <c r="P24" s="39">
        <v>768100</v>
      </c>
      <c r="Q24" s="18">
        <v>172353.24</v>
      </c>
      <c r="R24" s="18">
        <v>975871.72</v>
      </c>
      <c r="S24" s="18">
        <v>1766728.8</v>
      </c>
      <c r="T24" s="18">
        <f t="shared" si="2"/>
        <v>803518.48</v>
      </c>
      <c r="U24" s="18">
        <f t="shared" si="3"/>
        <v>-39430495.580000006</v>
      </c>
      <c r="V24" s="18">
        <f t="shared" si="4"/>
        <v>4.2884656104591672</v>
      </c>
      <c r="W24" s="18">
        <f t="shared" si="5"/>
        <v>998628.8</v>
      </c>
      <c r="X24" s="18">
        <f t="shared" si="6"/>
        <v>230.01286290847546</v>
      </c>
      <c r="Y24" s="18">
        <f t="shared" si="7"/>
        <v>664135.06000000006</v>
      </c>
      <c r="Z24" s="18">
        <f t="shared" si="8"/>
        <v>160.23388632698024</v>
      </c>
      <c r="AA24" s="18">
        <f t="shared" si="11"/>
        <v>2.8685668820139139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104079.05</v>
      </c>
      <c r="N27" s="18">
        <f>M27</f>
        <v>104079.05</v>
      </c>
      <c r="O27" s="18">
        <v>811765.62</v>
      </c>
      <c r="P27" s="18">
        <v>0</v>
      </c>
      <c r="Q27" s="18">
        <v>36288.25</v>
      </c>
      <c r="R27" s="18">
        <v>23451.67</v>
      </c>
      <c r="S27" s="18">
        <v>93665.38</v>
      </c>
      <c r="T27" s="18">
        <f t="shared" si="2"/>
        <v>-12836.580000000002</v>
      </c>
      <c r="U27" s="18">
        <f t="shared" si="3"/>
        <v>-718100.24</v>
      </c>
      <c r="V27" s="18">
        <f t="shared" si="4"/>
        <v>11.53847584725256</v>
      </c>
      <c r="W27" s="18">
        <f t="shared" si="5"/>
        <v>93665.38</v>
      </c>
      <c r="X27" s="18" t="e">
        <f t="shared" si="6"/>
        <v>#DIV/0!</v>
      </c>
      <c r="Y27" s="18">
        <f t="shared" si="7"/>
        <v>-10413.669999999998</v>
      </c>
      <c r="Z27" s="18">
        <f t="shared" si="8"/>
        <v>89.994460940986684</v>
      </c>
      <c r="AA27" s="18">
        <f t="shared" si="11"/>
        <v>11.079294279131615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 t="e">
        <f t="shared" si="6"/>
        <v>#DIV/0!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 t="e">
        <f t="shared" si="6"/>
        <v>#DIV/0!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5685.66</v>
      </c>
      <c r="N33" s="17">
        <f>N34</f>
        <v>5685.66</v>
      </c>
      <c r="O33" s="17">
        <f t="shared" ref="O33:P33" si="20">O34</f>
        <v>0</v>
      </c>
      <c r="P33" s="17">
        <f t="shared" si="20"/>
        <v>0</v>
      </c>
      <c r="Q33" s="17">
        <f>Q34</f>
        <v>3167.44</v>
      </c>
      <c r="R33" s="17">
        <f>R34</f>
        <v>318.5</v>
      </c>
      <c r="S33" s="17">
        <f t="shared" ref="S33" si="21">S34</f>
        <v>4473.9399999999996</v>
      </c>
      <c r="T33" s="17">
        <f t="shared" si="2"/>
        <v>-2848.94</v>
      </c>
      <c r="U33" s="17">
        <f t="shared" si="3"/>
        <v>4473.9399999999996</v>
      </c>
      <c r="V33" s="17">
        <v>0</v>
      </c>
      <c r="W33" s="17">
        <f t="shared" si="5"/>
        <v>4473.9399999999996</v>
      </c>
      <c r="X33" s="17" t="e">
        <f t="shared" si="6"/>
        <v>#DIV/0!</v>
      </c>
      <c r="Y33" s="17">
        <f t="shared" si="7"/>
        <v>-1211.7200000000003</v>
      </c>
      <c r="Z33" s="17">
        <f t="shared" si="8"/>
        <v>78.688138228455443</v>
      </c>
      <c r="AA33" s="17">
        <f t="shared" si="11"/>
        <v>9.5358260572049609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5685.66</v>
      </c>
      <c r="N34" s="18">
        <f>M34</f>
        <v>5685.66</v>
      </c>
      <c r="O34" s="18">
        <v>0</v>
      </c>
      <c r="P34" s="18">
        <v>0</v>
      </c>
      <c r="Q34" s="18">
        <v>3167.44</v>
      </c>
      <c r="R34" s="18">
        <v>318.5</v>
      </c>
      <c r="S34" s="18">
        <v>4473.9399999999996</v>
      </c>
      <c r="T34" s="18">
        <f t="shared" si="2"/>
        <v>-2848.94</v>
      </c>
      <c r="U34" s="18">
        <f t="shared" si="3"/>
        <v>4473.9399999999996</v>
      </c>
      <c r="V34" s="18">
        <v>0</v>
      </c>
      <c r="W34" s="18">
        <f t="shared" si="5"/>
        <v>4473.9399999999996</v>
      </c>
      <c r="X34" s="18" t="e">
        <f t="shared" si="6"/>
        <v>#DIV/0!</v>
      </c>
      <c r="Y34" s="18">
        <f t="shared" si="7"/>
        <v>-1211.7200000000003</v>
      </c>
      <c r="Z34" s="18">
        <f t="shared" si="8"/>
        <v>78.688138228455443</v>
      </c>
      <c r="AA34" s="18">
        <f t="shared" si="11"/>
        <v>9.5358260572049609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4340.43</v>
      </c>
      <c r="N35" s="17">
        <f>M35</f>
        <v>4340.43</v>
      </c>
      <c r="O35" s="17">
        <v>1057860</v>
      </c>
      <c r="P35" s="17">
        <v>88155</v>
      </c>
      <c r="Q35" s="17">
        <v>0</v>
      </c>
      <c r="R35" s="17">
        <v>0.02</v>
      </c>
      <c r="S35" s="17">
        <v>3181.04</v>
      </c>
      <c r="T35" s="17">
        <f t="shared" si="2"/>
        <v>0.02</v>
      </c>
      <c r="U35" s="17">
        <f t="shared" si="3"/>
        <v>-1054678.96</v>
      </c>
      <c r="V35" s="17">
        <f t="shared" si="4"/>
        <v>0.30070519728508499</v>
      </c>
      <c r="W35" s="17">
        <f t="shared" si="5"/>
        <v>-84973.96</v>
      </c>
      <c r="X35" s="17">
        <f t="shared" si="6"/>
        <v>3.6084623674210197</v>
      </c>
      <c r="Y35" s="17">
        <f t="shared" si="7"/>
        <v>-1159.3900000000003</v>
      </c>
      <c r="Z35" s="17">
        <f t="shared" si="8"/>
        <v>73.288591222528638</v>
      </c>
      <c r="AA35" s="17">
        <f t="shared" si="11"/>
        <v>4.5995780464178608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2321319.66</v>
      </c>
      <c r="N36" s="17">
        <f>N37+N38</f>
        <v>2321319.66</v>
      </c>
      <c r="O36" s="17">
        <f t="shared" ref="O36:S36" si="23">O37+O38</f>
        <v>30293470</v>
      </c>
      <c r="P36" s="17">
        <f t="shared" si="23"/>
        <v>2980370</v>
      </c>
      <c r="Q36" s="17">
        <f t="shared" ref="Q36" si="24">Q37+Q38</f>
        <v>266091.67</v>
      </c>
      <c r="R36" s="17">
        <f t="shared" si="23"/>
        <v>833028.36</v>
      </c>
      <c r="S36" s="17">
        <f t="shared" si="23"/>
        <v>1803497.64</v>
      </c>
      <c r="T36" s="17">
        <f t="shared" si="2"/>
        <v>566936.68999999994</v>
      </c>
      <c r="U36" s="17">
        <f t="shared" si="3"/>
        <v>-28489972.359999999</v>
      </c>
      <c r="V36" s="17">
        <f t="shared" si="4"/>
        <v>5.9534204566198587</v>
      </c>
      <c r="W36" s="17">
        <f t="shared" si="5"/>
        <v>-1176872.3600000001</v>
      </c>
      <c r="X36" s="17">
        <f t="shared" si="6"/>
        <v>60.512541731395764</v>
      </c>
      <c r="Y36" s="17">
        <f t="shared" si="7"/>
        <v>-517822.02000000025</v>
      </c>
      <c r="Z36" s="17">
        <f t="shared" si="8"/>
        <v>77.692774117977351</v>
      </c>
      <c r="AA36" s="17">
        <f t="shared" si="11"/>
        <v>8.6372748698888788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2285796.44</v>
      </c>
      <c r="N37" s="18">
        <f>M37</f>
        <v>2285796.44</v>
      </c>
      <c r="O37" s="18">
        <v>30293470</v>
      </c>
      <c r="P37" s="18">
        <v>2980370</v>
      </c>
      <c r="Q37" s="18">
        <v>264091.67</v>
      </c>
      <c r="R37" s="18">
        <v>833028.36</v>
      </c>
      <c r="S37" s="18">
        <v>1752216.5</v>
      </c>
      <c r="T37" s="18">
        <f t="shared" si="2"/>
        <v>568936.68999999994</v>
      </c>
      <c r="U37" s="18">
        <f t="shared" si="3"/>
        <v>-28541253.5</v>
      </c>
      <c r="V37" s="18">
        <f t="shared" si="4"/>
        <v>5.7841392881040035</v>
      </c>
      <c r="W37" s="18">
        <f t="shared" si="5"/>
        <v>-1228153.5</v>
      </c>
      <c r="X37" s="18">
        <f t="shared" si="6"/>
        <v>58.791911742501767</v>
      </c>
      <c r="Y37" s="18">
        <f t="shared" si="7"/>
        <v>-533579.93999999994</v>
      </c>
      <c r="Z37" s="18">
        <f t="shared" si="8"/>
        <v>76.656716640962131</v>
      </c>
      <c r="AA37" s="18">
        <f t="shared" si="11"/>
        <v>8.9163724437637946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35523.22</v>
      </c>
      <c r="N38" s="18">
        <f>M38</f>
        <v>35523.22</v>
      </c>
      <c r="O38" s="18">
        <v>0</v>
      </c>
      <c r="P38" s="18">
        <v>0</v>
      </c>
      <c r="Q38" s="18">
        <v>2000</v>
      </c>
      <c r="R38" s="18">
        <v>0</v>
      </c>
      <c r="S38" s="18">
        <v>51281.14</v>
      </c>
      <c r="T38" s="18">
        <f t="shared" si="2"/>
        <v>-2000</v>
      </c>
      <c r="U38" s="18">
        <f t="shared" si="3"/>
        <v>51281.14</v>
      </c>
      <c r="V38" s="18">
        <v>0</v>
      </c>
      <c r="W38" s="18">
        <f t="shared" si="5"/>
        <v>51281.14</v>
      </c>
      <c r="X38" s="18" t="e">
        <f t="shared" si="6"/>
        <v>#DIV/0!</v>
      </c>
      <c r="Y38" s="18">
        <f t="shared" si="7"/>
        <v>15757.919999999998</v>
      </c>
      <c r="Z38" s="18">
        <f t="shared" si="8"/>
        <v>144.35949218567461</v>
      </c>
      <c r="AA38" s="18">
        <f t="shared" si="11"/>
        <v>2.8655700315390642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0</v>
      </c>
      <c r="Q39" s="17">
        <f t="shared" ref="Q39" si="27">Q40+Q41</f>
        <v>0</v>
      </c>
      <c r="R39" s="17">
        <f t="shared" si="26"/>
        <v>0</v>
      </c>
      <c r="S39" s="17">
        <f t="shared" si="26"/>
        <v>46698</v>
      </c>
      <c r="T39" s="17">
        <f t="shared" si="2"/>
        <v>0</v>
      </c>
      <c r="U39" s="17">
        <f t="shared" si="3"/>
        <v>-85302</v>
      </c>
      <c r="V39" s="17">
        <f t="shared" si="4"/>
        <v>35.377272727272732</v>
      </c>
      <c r="W39" s="17">
        <f t="shared" si="5"/>
        <v>46698</v>
      </c>
      <c r="X39" s="17" t="e">
        <f t="shared" si="6"/>
        <v>#DIV/0!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 t="e">
        <f t="shared" si="6"/>
        <v>#DIV/0!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0</v>
      </c>
      <c r="Q41" s="18">
        <v>0</v>
      </c>
      <c r="R41" s="18">
        <v>0</v>
      </c>
      <c r="S41" s="18">
        <v>46698</v>
      </c>
      <c r="T41" s="18">
        <f t="shared" si="2"/>
        <v>0</v>
      </c>
      <c r="U41" s="18">
        <f t="shared" si="3"/>
        <v>-85302</v>
      </c>
      <c r="V41" s="18">
        <f t="shared" si="4"/>
        <v>35.377272727272732</v>
      </c>
      <c r="W41" s="18">
        <f t="shared" si="5"/>
        <v>46698</v>
      </c>
      <c r="X41" s="18" t="e">
        <f t="shared" si="6"/>
        <v>#DIV/0!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8"/>
        <v>2338187.02</v>
      </c>
      <c r="M42" s="17">
        <v>196211.17</v>
      </c>
      <c r="N42" s="17">
        <f>M42</f>
        <v>196211.17</v>
      </c>
      <c r="O42" s="17">
        <v>770140</v>
      </c>
      <c r="P42" s="17">
        <v>39072</v>
      </c>
      <c r="Q42" s="17">
        <v>43938.13</v>
      </c>
      <c r="R42" s="17">
        <v>59560.25</v>
      </c>
      <c r="S42" s="17">
        <v>182730.99</v>
      </c>
      <c r="T42" s="17">
        <f t="shared" si="2"/>
        <v>15622.120000000003</v>
      </c>
      <c r="U42" s="17">
        <f t="shared" si="3"/>
        <v>-587409.01</v>
      </c>
      <c r="V42" s="17">
        <f t="shared" si="4"/>
        <v>23.726983405614561</v>
      </c>
      <c r="W42" s="17">
        <f t="shared" si="5"/>
        <v>143658.99</v>
      </c>
      <c r="X42" s="17">
        <f t="shared" si="6"/>
        <v>467.67759520884516</v>
      </c>
      <c r="Y42" s="17">
        <f t="shared" si="7"/>
        <v>-13480.180000000022</v>
      </c>
      <c r="Z42" s="17">
        <f t="shared" si="8"/>
        <v>93.129759126353491</v>
      </c>
      <c r="AA42" s="17">
        <f t="shared" si="11"/>
        <v>8.3915943558697883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18862.64</v>
      </c>
      <c r="N52" s="35">
        <f>M52</f>
        <v>18862.64</v>
      </c>
      <c r="O52" s="35">
        <v>426910</v>
      </c>
      <c r="P52" s="18">
        <v>20000</v>
      </c>
      <c r="Q52" s="35">
        <v>5180.0600000000004</v>
      </c>
      <c r="R52" s="35">
        <v>4086.51</v>
      </c>
      <c r="S52" s="35">
        <v>13584.03</v>
      </c>
      <c r="T52" s="35">
        <f t="shared" si="2"/>
        <v>-1093.5500000000002</v>
      </c>
      <c r="U52" s="18">
        <f t="shared" si="3"/>
        <v>-413325.97</v>
      </c>
      <c r="V52" s="18">
        <f t="shared" si="4"/>
        <v>3.1819423297650564</v>
      </c>
      <c r="W52" s="18">
        <f t="shared" si="5"/>
        <v>-6415.9699999999993</v>
      </c>
      <c r="X52" s="18">
        <f t="shared" si="6"/>
        <v>67.920150000000007</v>
      </c>
      <c r="Y52" s="18">
        <f t="shared" si="7"/>
        <v>-5278.6099999999988</v>
      </c>
      <c r="Z52" s="18">
        <f t="shared" si="8"/>
        <v>72.015529109392958</v>
      </c>
      <c r="AA52" s="18">
        <f t="shared" si="11"/>
        <v>7.3528220555036201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O53" si="29">J54+J55</f>
        <v>0</v>
      </c>
      <c r="K53" s="17">
        <f t="shared" si="29"/>
        <v>1294662.3799999999</v>
      </c>
      <c r="L53" s="17">
        <f t="shared" si="29"/>
        <v>1294662.3799999999</v>
      </c>
      <c r="M53" s="17">
        <f t="shared" si="29"/>
        <v>294912.02</v>
      </c>
      <c r="N53" s="17">
        <f t="shared" si="29"/>
        <v>294912.02</v>
      </c>
      <c r="O53" s="17">
        <f t="shared" si="29"/>
        <v>5544443</v>
      </c>
      <c r="P53" s="17">
        <v>0</v>
      </c>
      <c r="Q53" s="17">
        <f t="shared" ref="Q53" si="30">Q54+Q55</f>
        <v>618084.56999999995</v>
      </c>
      <c r="R53" s="17">
        <f t="shared" ref="R53:S53" si="31">R54+R55</f>
        <v>156920</v>
      </c>
      <c r="S53" s="17">
        <f t="shared" si="31"/>
        <v>1062704.05</v>
      </c>
      <c r="T53" s="17">
        <f t="shared" si="2"/>
        <v>-461164.56999999995</v>
      </c>
      <c r="U53" s="17">
        <f t="shared" si="3"/>
        <v>-4481738.95</v>
      </c>
      <c r="V53" s="17">
        <f t="shared" si="4"/>
        <v>19.167011907237573</v>
      </c>
      <c r="W53" s="17">
        <f t="shared" si="5"/>
        <v>1062704.05</v>
      </c>
      <c r="X53" s="17" t="e">
        <f t="shared" si="6"/>
        <v>#DIV/0!</v>
      </c>
      <c r="Y53" s="17">
        <f t="shared" si="7"/>
        <v>767792.03</v>
      </c>
      <c r="Z53" s="17">
        <f t="shared" si="8"/>
        <v>360.3461296694519</v>
      </c>
      <c r="AA53" s="17">
        <f t="shared" si="11"/>
        <v>22.779067697942999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81</v>
      </c>
      <c r="J54" s="18">
        <v>0</v>
      </c>
      <c r="K54" s="18">
        <v>1294662.3799999999</v>
      </c>
      <c r="L54" s="18">
        <f>K54</f>
        <v>1294662.3799999999</v>
      </c>
      <c r="M54" s="18">
        <v>294912.02</v>
      </c>
      <c r="N54" s="18">
        <f>M54</f>
        <v>294912.02</v>
      </c>
      <c r="O54" s="18">
        <v>0</v>
      </c>
      <c r="P54" s="18">
        <v>0</v>
      </c>
      <c r="Q54" s="18">
        <v>57184.57</v>
      </c>
      <c r="R54" s="18">
        <v>10470</v>
      </c>
      <c r="S54" s="18">
        <v>121423.05</v>
      </c>
      <c r="T54" s="35">
        <f t="shared" si="2"/>
        <v>-46714.57</v>
      </c>
      <c r="U54" s="18">
        <f t="shared" si="3"/>
        <v>121423.05</v>
      </c>
      <c r="V54" s="18">
        <v>0</v>
      </c>
      <c r="W54" s="18"/>
      <c r="X54" s="18"/>
      <c r="Y54" s="18">
        <f t="shared" si="7"/>
        <v>-173488.97000000003</v>
      </c>
      <c r="Z54" s="18">
        <f t="shared" si="8"/>
        <v>41.172635147255107</v>
      </c>
      <c r="AA54" s="18">
        <f t="shared" si="11"/>
        <v>22.779067697942999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80</v>
      </c>
      <c r="J55" s="18">
        <v>0</v>
      </c>
      <c r="K55" s="18">
        <v>0</v>
      </c>
      <c r="L55" s="18">
        <f>K55</f>
        <v>0</v>
      </c>
      <c r="M55" s="18">
        <v>0</v>
      </c>
      <c r="N55" s="18">
        <f>M55</f>
        <v>0</v>
      </c>
      <c r="O55" s="18">
        <v>5544443</v>
      </c>
      <c r="P55" s="18">
        <v>0</v>
      </c>
      <c r="Q55" s="18">
        <v>560900</v>
      </c>
      <c r="R55" s="18">
        <v>146450</v>
      </c>
      <c r="S55" s="18">
        <v>941281</v>
      </c>
      <c r="T55" s="35">
        <f t="shared" si="2"/>
        <v>-414450</v>
      </c>
      <c r="U55" s="18">
        <f t="shared" si="3"/>
        <v>-4603162</v>
      </c>
      <c r="V55" s="18">
        <f t="shared" si="4"/>
        <v>16.97701644691811</v>
      </c>
      <c r="W55" s="18"/>
      <c r="X55" s="18"/>
      <c r="Y55" s="18">
        <f t="shared" si="7"/>
        <v>941281</v>
      </c>
      <c r="Z55" s="18">
        <v>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1731743649.9200001</v>
      </c>
      <c r="M56" s="17">
        <f t="shared" si="33"/>
        <v>111933963.26000002</v>
      </c>
      <c r="N56" s="17">
        <f t="shared" ref="N56" si="34">N57+N58+N59+N60+N61+N62+N63</f>
        <v>111933963.26000002</v>
      </c>
      <c r="O56" s="17">
        <f t="shared" si="32"/>
        <v>1719078386.7999997</v>
      </c>
      <c r="P56" s="17">
        <f t="shared" si="32"/>
        <v>140199621.38</v>
      </c>
      <c r="Q56" s="17">
        <f t="shared" ref="Q56" si="35">Q57+Q58+Q59+Q60+Q61+Q62+Q63</f>
        <v>81539213.790000007</v>
      </c>
      <c r="R56" s="17">
        <f t="shared" si="32"/>
        <v>29610976.710000001</v>
      </c>
      <c r="S56" s="17">
        <f t="shared" si="32"/>
        <v>156731676.00999999</v>
      </c>
      <c r="T56" s="17">
        <f t="shared" si="2"/>
        <v>-51928237.080000006</v>
      </c>
      <c r="U56" s="17">
        <f t="shared" si="3"/>
        <v>-1562346710.7899997</v>
      </c>
      <c r="V56" s="17">
        <f t="shared" si="4"/>
        <v>9.1171919333911333</v>
      </c>
      <c r="W56" s="17">
        <f t="shared" si="5"/>
        <v>16532054.629999995</v>
      </c>
      <c r="X56" s="17">
        <f t="shared" si="6"/>
        <v>111.7917969159069</v>
      </c>
      <c r="Y56" s="17">
        <f t="shared" si="7"/>
        <v>44797712.74999997</v>
      </c>
      <c r="Z56" s="17">
        <f t="shared" si="8"/>
        <v>140.0215550716666</v>
      </c>
      <c r="AA56" s="17">
        <f t="shared" ref="AA56:AA64" si="36">N56/L56*100</f>
        <v>6.4636566310014159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7">K57</f>
        <v>426424900</v>
      </c>
      <c r="M57" s="17">
        <v>54153371</v>
      </c>
      <c r="N57" s="17">
        <f>M57</f>
        <v>54153371</v>
      </c>
      <c r="O57" s="17">
        <v>436509000</v>
      </c>
      <c r="P57" s="17">
        <v>36375750</v>
      </c>
      <c r="Q57" s="17">
        <v>22020796</v>
      </c>
      <c r="R57" s="17">
        <v>0</v>
      </c>
      <c r="S57" s="17">
        <v>58396546</v>
      </c>
      <c r="T57" s="17">
        <f t="shared" si="2"/>
        <v>-22020796</v>
      </c>
      <c r="U57" s="17">
        <f t="shared" si="3"/>
        <v>-378112454</v>
      </c>
      <c r="V57" s="17">
        <f t="shared" si="4"/>
        <v>13.378085217028742</v>
      </c>
      <c r="W57" s="17">
        <f t="shared" si="5"/>
        <v>22020796</v>
      </c>
      <c r="X57" s="17">
        <f t="shared" si="6"/>
        <v>160.53702260434491</v>
      </c>
      <c r="Y57" s="17">
        <f t="shared" si="7"/>
        <v>4243175</v>
      </c>
      <c r="Z57" s="17">
        <f t="shared" si="8"/>
        <v>107.83547713031567</v>
      </c>
      <c r="AA57" s="17">
        <f t="shared" si="36"/>
        <v>12.699392319726169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843422</v>
      </c>
      <c r="N58" s="17">
        <f>M58</f>
        <v>843422</v>
      </c>
      <c r="O58" s="17">
        <v>218559774.88</v>
      </c>
      <c r="P58" s="17">
        <v>3912011</v>
      </c>
      <c r="Q58" s="17">
        <v>0</v>
      </c>
      <c r="R58" s="17">
        <v>800000</v>
      </c>
      <c r="S58" s="17">
        <v>800000</v>
      </c>
      <c r="T58" s="17">
        <f t="shared" si="2"/>
        <v>800000</v>
      </c>
      <c r="U58" s="17">
        <f t="shared" si="3"/>
        <v>-217759774.88</v>
      </c>
      <c r="V58" s="17">
        <f t="shared" si="4"/>
        <v>0.36603258785347814</v>
      </c>
      <c r="W58" s="17">
        <f t="shared" si="5"/>
        <v>-3112011</v>
      </c>
      <c r="X58" s="17">
        <f t="shared" si="6"/>
        <v>20.449840248404211</v>
      </c>
      <c r="Y58" s="17">
        <f t="shared" si="7"/>
        <v>-43422</v>
      </c>
      <c r="Z58" s="17">
        <v>0</v>
      </c>
      <c r="AA58" s="17">
        <f t="shared" si="36"/>
        <v>0.30448457273823032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7"/>
        <v>1016038865.97</v>
      </c>
      <c r="M59" s="17">
        <v>124031409.40000001</v>
      </c>
      <c r="N59" s="17">
        <f>M59</f>
        <v>124031409.40000001</v>
      </c>
      <c r="O59" s="17">
        <v>1035992167.8</v>
      </c>
      <c r="P59" s="17">
        <v>97405270.379999995</v>
      </c>
      <c r="Q59" s="17">
        <v>56481956.420000002</v>
      </c>
      <c r="R59" s="17">
        <v>28732271.75</v>
      </c>
      <c r="S59" s="17">
        <v>179000624.63999999</v>
      </c>
      <c r="T59" s="17">
        <f t="shared" si="2"/>
        <v>-27749684.670000002</v>
      </c>
      <c r="U59" s="17">
        <f t="shared" si="3"/>
        <v>-856991543.15999997</v>
      </c>
      <c r="V59" s="17">
        <f t="shared" si="4"/>
        <v>17.278183195160636</v>
      </c>
      <c r="W59" s="17">
        <f t="shared" si="5"/>
        <v>81595354.25999999</v>
      </c>
      <c r="X59" s="17">
        <f t="shared" si="6"/>
        <v>183.76893153899996</v>
      </c>
      <c r="Y59" s="17">
        <f t="shared" si="7"/>
        <v>54969215.23999998</v>
      </c>
      <c r="Z59" s="17">
        <f t="shared" si="8"/>
        <v>144.31878627027839</v>
      </c>
      <c r="AA59" s="17">
        <f t="shared" si="36"/>
        <v>12.207348907031102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7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2506590</v>
      </c>
      <c r="Q60" s="17">
        <v>2505224</v>
      </c>
      <c r="R60" s="17">
        <v>8253.2999999999993</v>
      </c>
      <c r="S60" s="17">
        <v>2572067.2999999998</v>
      </c>
      <c r="T60" s="17">
        <f t="shared" si="2"/>
        <v>-2496970.7000000002</v>
      </c>
      <c r="U60" s="17">
        <f t="shared" si="3"/>
        <v>-25445376.82</v>
      </c>
      <c r="V60" s="17">
        <f t="shared" si="4"/>
        <v>9.1802353169108404</v>
      </c>
      <c r="W60" s="17">
        <f t="shared" si="5"/>
        <v>65477.299999999814</v>
      </c>
      <c r="X60" s="17">
        <f t="shared" si="6"/>
        <v>102.61220622439249</v>
      </c>
      <c r="Y60" s="17">
        <f t="shared" si="7"/>
        <v>2501269.75</v>
      </c>
      <c r="Z60" s="17">
        <f t="shared" si="8"/>
        <v>3632.9891359234884</v>
      </c>
      <c r="AA60" s="17">
        <f t="shared" si="36"/>
        <v>0.60591857542914906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17">
        <f t="shared" si="37"/>
        <v>6004588.7999999998</v>
      </c>
      <c r="M61" s="17">
        <v>342647.28</v>
      </c>
      <c r="N61" s="17">
        <f>M61</f>
        <v>342647.28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 t="e">
        <f t="shared" si="6"/>
        <v>#DIV/0!</v>
      </c>
      <c r="Y61" s="17">
        <f t="shared" si="7"/>
        <v>-342647.28</v>
      </c>
      <c r="Z61" s="17">
        <f t="shared" si="8"/>
        <v>0</v>
      </c>
      <c r="AA61" s="17">
        <f t="shared" si="36"/>
        <v>5.7064237271334886</v>
      </c>
      <c r="AB61" s="30"/>
    </row>
    <row r="62" spans="1:28" s="15" customFormat="1" ht="168.75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/>
      <c r="Q62" s="17">
        <v>531237.37</v>
      </c>
      <c r="R62" s="17">
        <v>0</v>
      </c>
      <c r="S62" s="17">
        <v>531237.37</v>
      </c>
      <c r="T62" s="17">
        <f t="shared" si="2"/>
        <v>-531237.37</v>
      </c>
      <c r="U62" s="17">
        <f t="shared" si="3"/>
        <v>531237.37</v>
      </c>
      <c r="V62" s="17">
        <v>0</v>
      </c>
      <c r="W62" s="17">
        <f t="shared" si="5"/>
        <v>531237.37</v>
      </c>
      <c r="X62" s="17" t="e">
        <f t="shared" si="6"/>
        <v>#DIV/0!</v>
      </c>
      <c r="Y62" s="17">
        <f t="shared" si="7"/>
        <v>531237.37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-67507683.969999999</v>
      </c>
      <c r="N63" s="17">
        <f>M63</f>
        <v>-67507683.969999999</v>
      </c>
      <c r="O63" s="17">
        <v>0</v>
      </c>
      <c r="P63" s="17">
        <v>0</v>
      </c>
      <c r="Q63" s="17">
        <v>0</v>
      </c>
      <c r="R63" s="17">
        <v>70451.66</v>
      </c>
      <c r="S63" s="17">
        <v>-84568799.299999997</v>
      </c>
      <c r="T63" s="17">
        <f t="shared" si="2"/>
        <v>70451.66</v>
      </c>
      <c r="U63" s="17">
        <f t="shared" si="3"/>
        <v>-84568799.299999997</v>
      </c>
      <c r="V63" s="17">
        <v>0</v>
      </c>
      <c r="W63" s="17">
        <f t="shared" si="5"/>
        <v>-84568799.299999997</v>
      </c>
      <c r="X63" s="17" t="e">
        <f t="shared" si="6"/>
        <v>#DIV/0!</v>
      </c>
      <c r="Y63" s="17">
        <f t="shared" si="7"/>
        <v>-17061115.329999998</v>
      </c>
      <c r="Z63" s="17">
        <f t="shared" si="8"/>
        <v>125.27284943974948</v>
      </c>
      <c r="AA63" s="17">
        <f t="shared" si="36"/>
        <v>1248.0734268247647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2074760242.5439749</v>
      </c>
      <c r="M64" s="18">
        <f t="shared" si="38"/>
        <v>139217167.47000003</v>
      </c>
      <c r="N64" s="18">
        <f t="shared" si="38"/>
        <v>137895982.83383763</v>
      </c>
      <c r="O64" s="18">
        <f t="shared" si="38"/>
        <v>2072579769.7999997</v>
      </c>
      <c r="P64" s="18">
        <f t="shared" si="38"/>
        <v>159671452.38</v>
      </c>
      <c r="Q64" s="18">
        <f t="shared" ref="Q64" si="39">Q56+Q7</f>
        <v>85471976.640000001</v>
      </c>
      <c r="R64" s="18">
        <f t="shared" si="38"/>
        <v>35166250.420000002</v>
      </c>
      <c r="S64" s="18">
        <f t="shared" si="38"/>
        <v>182232632.75999999</v>
      </c>
      <c r="T64" s="18">
        <f t="shared" si="2"/>
        <v>-50305726.219999999</v>
      </c>
      <c r="U64" s="18">
        <f t="shared" si="3"/>
        <v>-1890347137.0399997</v>
      </c>
      <c r="V64" s="18">
        <f t="shared" si="4"/>
        <v>8.7925509751349704</v>
      </c>
      <c r="W64" s="17">
        <f t="shared" si="5"/>
        <v>22561180.379999995</v>
      </c>
      <c r="X64" s="17">
        <f t="shared" si="6"/>
        <v>114.1297520901275</v>
      </c>
      <c r="Y64" s="18">
        <f t="shared" si="7"/>
        <v>44336649.926162362</v>
      </c>
      <c r="Z64" s="18">
        <f t="shared" si="8"/>
        <v>132.15224186739891</v>
      </c>
      <c r="AA64" s="17">
        <f t="shared" si="36"/>
        <v>6.6463574926014566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4" t="s">
        <v>87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2021-02-12T10:19:11Z</cp:lastPrinted>
  <dcterms:created xsi:type="dcterms:W3CDTF">2018-12-30T09:36:16Z</dcterms:created>
  <dcterms:modified xsi:type="dcterms:W3CDTF">2021-02-12T10:19:17Z</dcterms:modified>
</cp:coreProperties>
</file>