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2" l="1"/>
  <c r="Z18" i="2"/>
  <c r="Z19" i="2"/>
  <c r="Z20" i="2"/>
  <c r="Z25" i="2"/>
  <c r="Z26" i="2"/>
  <c r="Z28" i="2"/>
  <c r="Z29" i="2"/>
  <c r="Z30" i="2"/>
  <c r="Z43" i="2"/>
  <c r="Z44" i="2"/>
  <c r="Z45" i="2"/>
  <c r="Z46" i="2"/>
  <c r="Z47" i="2"/>
  <c r="Z48" i="2"/>
  <c r="Z49" i="2"/>
  <c r="Z50" i="2"/>
  <c r="Z51" i="2"/>
  <c r="Z56" i="2"/>
  <c r="Z57" i="2"/>
  <c r="Z58" i="2"/>
  <c r="Z59" i="2"/>
  <c r="Z60" i="2"/>
  <c r="Z61" i="2"/>
  <c r="Z63" i="2"/>
  <c r="N11" i="2" l="1"/>
  <c r="Z11" i="2" s="1"/>
  <c r="N10" i="2"/>
  <c r="Z10" i="2" s="1"/>
  <c r="Q56" i="2"/>
  <c r="Q53" i="2"/>
  <c r="Q39" i="2"/>
  <c r="Q36" i="2"/>
  <c r="Q33" i="2"/>
  <c r="Q31" i="2"/>
  <c r="Q23" i="2"/>
  <c r="Q15" i="2"/>
  <c r="Q7" i="2"/>
  <c r="Q64" i="2" l="1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R39" i="2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X56" i="2" l="1"/>
  <c r="V56" i="2"/>
  <c r="S23" i="2"/>
  <c r="U56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/>
  <c r="K53" i="2"/>
  <c r="J53" i="2"/>
  <c r="O53" i="2"/>
  <c r="N60" i="2"/>
  <c r="N59" i="2"/>
  <c r="N58" i="2"/>
  <c r="N57" i="2"/>
  <c r="N42" i="2"/>
  <c r="Z42" i="2" s="1"/>
  <c r="N41" i="2"/>
  <c r="N40" i="2"/>
  <c r="Y40" i="2" s="1"/>
  <c r="N38" i="2"/>
  <c r="Z38" i="2" s="1"/>
  <c r="N37" i="2"/>
  <c r="Z37" i="2" s="1"/>
  <c r="N35" i="2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Z41" i="2" l="1"/>
  <c r="Y41" i="2"/>
  <c r="U53" i="2"/>
  <c r="V53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N36" i="2"/>
  <c r="Z36" i="2" s="1"/>
  <c r="N33" i="2"/>
  <c r="Z33" i="2" s="1"/>
  <c r="N32" i="2"/>
  <c r="N15" i="2"/>
  <c r="Z15" i="2" s="1"/>
  <c r="N31" i="2" l="1"/>
  <c r="Y31" i="2" s="1"/>
  <c r="Y32" i="2"/>
  <c r="Z39" i="2"/>
  <c r="Y39" i="2"/>
  <c r="Y56" i="2"/>
  <c r="Y53" i="2"/>
  <c r="Y36" i="2"/>
  <c r="Y33" i="2"/>
  <c r="Y15" i="2"/>
  <c r="N23" i="2"/>
  <c r="Z23" i="2" s="1"/>
  <c r="Y23" i="2" l="1"/>
  <c r="N7" i="2"/>
  <c r="N64" i="2" s="1"/>
  <c r="Z64" i="2" s="1"/>
  <c r="Y64" i="2" l="1"/>
  <c r="M56" i="2"/>
  <c r="M39" i="2"/>
  <c r="M36" i="2"/>
  <c r="M33" i="2"/>
  <c r="M31" i="2"/>
  <c r="M15" i="2"/>
  <c r="M23" i="2" l="1"/>
  <c r="M7" i="2" s="1"/>
  <c r="M64" i="2" l="1"/>
  <c r="T53" i="2"/>
  <c r="Z7" i="2" l="1"/>
  <c r="R56" i="2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V36" i="2" l="1"/>
  <c r="U36" i="2"/>
  <c r="O23" i="2"/>
  <c r="V31" i="2"/>
  <c r="U31" i="2"/>
  <c r="V15" i="2"/>
  <c r="U15" i="2"/>
  <c r="O7" i="2"/>
  <c r="K23" i="2"/>
  <c r="K7" i="2" s="1"/>
  <c r="U7" i="2" l="1"/>
  <c r="V7" i="2"/>
  <c r="O64" i="2"/>
  <c r="V23" i="2"/>
  <c r="U23" i="2"/>
  <c r="K64" i="2"/>
  <c r="Y7" i="2"/>
  <c r="U64" i="2" l="1"/>
  <c r="V64" i="2"/>
</calcChain>
</file>

<file path=xl/sharedStrings.xml><?xml version="1.0" encoding="utf-8"?>
<sst xmlns="http://schemas.openxmlformats.org/spreadsheetml/2006/main" count="139" uniqueCount="88">
  <si>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</si>
  <si>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</si>
  <si>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</si>
  <si>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</si>
  <si>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</si>
  <si>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</si>
  <si>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</si>
  <si>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</si>
  <si>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</si>
  <si>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</si>
  <si>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</si>
  <si>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</si>
  <si>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</si>
  <si>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</si>
  <si>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</si>
  <si>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</si>
  <si>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</si>
  <si>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</si>
  <si>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</si>
  <si>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</si>
  <si>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</si>
  <si>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</si>
  <si>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</si>
  <si>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</si>
  <si>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</si>
  <si>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</si>
  <si>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</si>
  <si>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</si>
  <si>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</si>
  <si>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</si>
  <si>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</si>
  <si>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</si>
  <si>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</si>
  <si>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</si>
  <si>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</si>
  <si>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</si>
  <si>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</si>
  <si>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</si>
  <si>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</si>
  <si>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</si>
  <si>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</si>
  <si>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</si>
  <si>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</si>
  <si>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</si>
  <si>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</si>
  <si>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</si>
  <si>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</si>
  <si>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</si>
  <si>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</si>
  <si>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</si>
  <si>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</si>
  <si>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</si>
  <si>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</si>
  <si>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</si>
  <si>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</si>
  <si>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</si>
  <si>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</si>
  <si>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</si>
  <si>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</si>
  <si>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</si>
  <si>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</si>
  <si>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</si>
  <si>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</si>
  <si>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</si>
  <si>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</si>
  <si>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</si>
  <si>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</si>
  <si>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</si>
  <si>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</si>
  <si>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</si>
  <si>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</si>
  <si>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</si>
  <si>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</si>
  <si>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</si>
  <si>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</si>
  <si>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</si>
  <si>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</si>
  <si>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</si>
  <si>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</si>
  <si>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</si>
  <si>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4 месяцев 2021 года</t>
  </si>
  <si>
    <t>откл.+- от плана за 4 месяцев 2021 года</t>
  </si>
  <si>
    <t>Исполнение бюджета Благодарненского городского округа Ставропольского края на 29.04.2021 года</t>
  </si>
  <si>
    <t>Исполнено по 29.04.2020 год</t>
  </si>
  <si>
    <t>Исполнено по 29.04.2020 год (в сопоставимых условиях 2021 года)</t>
  </si>
  <si>
    <t>Исполнение с 01.01.2021 по 29.04.2021</t>
  </si>
  <si>
    <t>с 16.04.2021 по 22.04.2021 (неделя) П</t>
  </si>
  <si>
    <t>с 23.04.2021 по 29.04.2021 (неделя)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</si>
</sst>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N67" sqref="N6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8554687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8" t="s">
        <v>43</v>
      </c>
      <c r="J4" s="64" t="s">
        <v>69</v>
      </c>
      <c r="K4" s="64" t="s">
        <v>70</v>
      </c>
      <c r="L4" s="64" t="s">
        <v>71</v>
      </c>
      <c r="M4" s="64" t="s">
        <v>83</v>
      </c>
      <c r="N4" s="64" t="s">
        <v>84</v>
      </c>
      <c r="O4" s="65" t="s">
        <v>76</v>
      </c>
      <c r="P4" s="66"/>
      <c r="Q4" s="61" t="s">
        <v>74</v>
      </c>
      <c r="R4" s="61"/>
      <c r="S4" s="61" t="s">
        <v>85</v>
      </c>
      <c r="T4" s="59" t="s">
        <v>67</v>
      </c>
      <c r="U4" s="63" t="s">
        <v>72</v>
      </c>
      <c r="V4" s="63"/>
      <c r="W4" s="61" t="s">
        <v>81</v>
      </c>
      <c r="X4" s="61"/>
      <c r="Y4" s="61" t="s">
        <v>73</v>
      </c>
      <c r="Z4" s="61"/>
      <c r="AA4" s="61" t="s">
        <v>66</v>
      </c>
      <c r="AB4" s="59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8"/>
      <c r="J5" s="64"/>
      <c r="K5" s="64"/>
      <c r="L5" s="64"/>
      <c r="M5" s="64"/>
      <c r="N5" s="64"/>
      <c r="O5" s="57" t="s">
        <v>75</v>
      </c>
      <c r="P5" s="57" t="s">
        <v>80</v>
      </c>
      <c r="Q5" s="58" t="s">
        <v>86</v>
      </c>
      <c r="R5" s="52" t="s">
        <v>87</v>
      </c>
      <c r="S5" s="61"/>
      <c r="T5" s="60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61"/>
      <c r="AB5" s="60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6">
        <v>6</v>
      </c>
      <c r="R6" s="47">
        <v>7</v>
      </c>
      <c r="S6" s="23">
        <v>8</v>
      </c>
      <c r="T6" s="36">
        <v>9</v>
      </c>
      <c r="U6" s="23">
        <v>10</v>
      </c>
      <c r="V6" s="23">
        <v>11</v>
      </c>
      <c r="W6" s="49">
        <v>12</v>
      </c>
      <c r="X6" s="49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2" t="s">
        <v>8</v>
      </c>
      <c r="C7" s="62"/>
      <c r="D7" s="62"/>
      <c r="E7" s="62"/>
      <c r="F7" s="62"/>
      <c r="G7" s="62"/>
      <c r="H7" s="62"/>
      <c r="I7" s="62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93807166.839999989</v>
      </c>
      <c r="N7" s="17">
        <f t="shared" si="0"/>
        <v>92016879.887274876</v>
      </c>
      <c r="O7" s="17">
        <f t="shared" si="0"/>
        <v>352312492</v>
      </c>
      <c r="P7" s="17">
        <f t="shared" si="0"/>
        <v>99192955.319999993</v>
      </c>
      <c r="Q7" s="17">
        <f t="shared" ref="Q7" si="1">Q8+Q9+Q11+Q12+Q13+Q14+Q15+Q22+Q23+Q35+Q36+Q39+Q42+Q53+Q10</f>
        <v>5836821.9200000018</v>
      </c>
      <c r="R7" s="17">
        <f t="shared" si="0"/>
        <v>8970395.7300000004</v>
      </c>
      <c r="S7" s="17">
        <f t="shared" si="0"/>
        <v>105758277.40000001</v>
      </c>
      <c r="T7" s="17">
        <f>R7-Q7</f>
        <v>3133573.8099999987</v>
      </c>
      <c r="U7" s="17">
        <f>S7-O7</f>
        <v>-246554214.59999999</v>
      </c>
      <c r="V7" s="17">
        <f>S7/O7*100</f>
        <v>30.018316069246847</v>
      </c>
      <c r="W7" s="17">
        <f>S7-P7</f>
        <v>6565322.0800000131</v>
      </c>
      <c r="X7" s="17">
        <f t="shared" ref="X7:X64" si="2">S7/P7*100</f>
        <v>106.61873825496988</v>
      </c>
      <c r="Y7" s="17">
        <f>S7-N7</f>
        <v>13741397.51272513</v>
      </c>
      <c r="Z7" s="17">
        <f>S7/N7*100</f>
        <v>114.93356167863875</v>
      </c>
      <c r="AA7" s="17">
        <f>N7/L7*100</f>
        <v>26.610424933361475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2" t="s">
        <v>35</v>
      </c>
      <c r="C8" s="62"/>
      <c r="D8" s="62"/>
      <c r="E8" s="62"/>
      <c r="F8" s="62"/>
      <c r="G8" s="62"/>
      <c r="H8" s="62"/>
      <c r="I8" s="62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43673910.939999998</v>
      </c>
      <c r="N8" s="27">
        <f>M8/34.24*100*30.57/100</f>
        <v>38992741.163428731</v>
      </c>
      <c r="O8" s="17">
        <v>155881000</v>
      </c>
      <c r="P8" s="17">
        <v>41348711</v>
      </c>
      <c r="Q8" s="17">
        <v>1862516.61</v>
      </c>
      <c r="R8" s="17">
        <v>572118.42000000004</v>
      </c>
      <c r="S8" s="17">
        <v>42119674.770000003</v>
      </c>
      <c r="T8" s="17">
        <f t="shared" ref="T8:T64" si="3">R8-Q8</f>
        <v>-1290398.19</v>
      </c>
      <c r="U8" s="17">
        <f t="shared" ref="U8:U64" si="4">S8-O8</f>
        <v>-113761325.22999999</v>
      </c>
      <c r="V8" s="17">
        <f t="shared" ref="V8:V64" si="5">S8/O8*100</f>
        <v>27.0204032370847</v>
      </c>
      <c r="W8" s="17">
        <f t="shared" ref="W8:W64" si="6">S8-P8</f>
        <v>770963.77000000328</v>
      </c>
      <c r="X8" s="17">
        <f t="shared" si="2"/>
        <v>101.86454124289391</v>
      </c>
      <c r="Y8" s="17">
        <f t="shared" ref="Y8:Y64" si="7">S8-N8</f>
        <v>3126933.606571272</v>
      </c>
      <c r="Z8" s="17">
        <f t="shared" ref="Z8:Z64" si="8">S8/N8*100</f>
        <v>108.01927105731161</v>
      </c>
      <c r="AA8" s="17">
        <f>N8/L8*100</f>
        <v>26.547494928425643</v>
      </c>
      <c r="AB8" s="17">
        <v>255571677.94</v>
      </c>
    </row>
    <row r="9" spans="1:29" s="15" customFormat="1" ht="54" hidden="1" customHeight="1" x14ac:dyDescent="0.3">
      <c r="A9" s="14"/>
      <c r="B9" s="62" t="s">
        <v>34</v>
      </c>
      <c r="C9" s="62"/>
      <c r="D9" s="62"/>
      <c r="E9" s="62"/>
      <c r="F9" s="62"/>
      <c r="G9" s="62"/>
      <c r="H9" s="62"/>
      <c r="I9" s="62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5070819.47</v>
      </c>
      <c r="N9" s="17">
        <f>M9</f>
        <v>5070819.47</v>
      </c>
      <c r="O9" s="17">
        <v>25639600</v>
      </c>
      <c r="P9" s="17">
        <v>7912965</v>
      </c>
      <c r="Q9" s="17">
        <v>0</v>
      </c>
      <c r="R9" s="17">
        <v>2052104.08</v>
      </c>
      <c r="S9" s="17">
        <v>7691102.79</v>
      </c>
      <c r="T9" s="17">
        <f t="shared" si="3"/>
        <v>2052104.08</v>
      </c>
      <c r="U9" s="17">
        <f t="shared" si="4"/>
        <v>-17948497.210000001</v>
      </c>
      <c r="V9" s="17">
        <f t="shared" si="5"/>
        <v>29.996968712460415</v>
      </c>
      <c r="W9" s="17">
        <f t="shared" si="6"/>
        <v>-221862.20999999996</v>
      </c>
      <c r="X9" s="17">
        <f t="shared" si="2"/>
        <v>97.196218989974042</v>
      </c>
      <c r="Y9" s="17">
        <f t="shared" si="7"/>
        <v>2620283.3200000003</v>
      </c>
      <c r="Z9" s="17">
        <f t="shared" si="8"/>
        <v>151.67376467456847</v>
      </c>
      <c r="AA9" s="17">
        <f>N9/L9*100</f>
        <v>25.009531296120901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P10/78*77</f>
        <v>2829561.4487179485</v>
      </c>
      <c r="O10" s="17">
        <v>6893000</v>
      </c>
      <c r="P10" s="17">
        <v>2866309</v>
      </c>
      <c r="Q10" s="17">
        <v>742318.32</v>
      </c>
      <c r="R10" s="17">
        <v>694554.92</v>
      </c>
      <c r="S10" s="17">
        <v>3019391.38</v>
      </c>
      <c r="T10" s="17">
        <f t="shared" si="3"/>
        <v>-47763.399999999907</v>
      </c>
      <c r="U10" s="17">
        <f t="shared" si="4"/>
        <v>-3873608.62</v>
      </c>
      <c r="V10" s="17">
        <f t="shared" si="5"/>
        <v>43.803733932975483</v>
      </c>
      <c r="W10" s="17">
        <f t="shared" si="6"/>
        <v>153082.37999999989</v>
      </c>
      <c r="X10" s="17">
        <f t="shared" si="2"/>
        <v>105.34074937489292</v>
      </c>
      <c r="Y10" s="17">
        <f t="shared" si="7"/>
        <v>189829.93128205137</v>
      </c>
      <c r="Z10" s="17">
        <f t="shared" si="8"/>
        <v>106.70881105508636</v>
      </c>
      <c r="AA10" s="17"/>
      <c r="AB10" s="30"/>
    </row>
    <row r="11" spans="1:29" s="15" customFormat="1" ht="57.75" hidden="1" customHeight="1" x14ac:dyDescent="0.3">
      <c r="A11" s="14"/>
      <c r="B11" s="62" t="s">
        <v>33</v>
      </c>
      <c r="C11" s="62"/>
      <c r="D11" s="62"/>
      <c r="E11" s="62"/>
      <c r="F11" s="62"/>
      <c r="G11" s="62"/>
      <c r="H11" s="62"/>
      <c r="I11" s="62"/>
      <c r="J11" s="17">
        <v>11347097.18</v>
      </c>
      <c r="K11" s="17">
        <v>11880184.26</v>
      </c>
      <c r="L11" s="27">
        <f>O11</f>
        <v>3200000</v>
      </c>
      <c r="M11" s="17">
        <v>4760505.47</v>
      </c>
      <c r="N11" s="27">
        <f>P11/78*77</f>
        <v>2916128.2051282055</v>
      </c>
      <c r="O11" s="17">
        <v>3200000</v>
      </c>
      <c r="P11" s="17">
        <v>2954000</v>
      </c>
      <c r="Q11" s="17">
        <v>8205.7999999999993</v>
      </c>
      <c r="R11" s="17">
        <v>18785.07</v>
      </c>
      <c r="S11" s="17">
        <v>2594929.5699999998</v>
      </c>
      <c r="T11" s="17">
        <f t="shared" si="3"/>
        <v>10579.27</v>
      </c>
      <c r="U11" s="17">
        <f t="shared" si="4"/>
        <v>-605070.43000000017</v>
      </c>
      <c r="V11" s="17">
        <f t="shared" si="5"/>
        <v>81.091549062499993</v>
      </c>
      <c r="W11" s="17">
        <f t="shared" si="6"/>
        <v>-359070.43000000017</v>
      </c>
      <c r="X11" s="17">
        <f t="shared" si="2"/>
        <v>87.844602911306708</v>
      </c>
      <c r="Y11" s="17">
        <f t="shared" si="7"/>
        <v>-321198.63512820564</v>
      </c>
      <c r="Z11" s="17">
        <f t="shared" si="8"/>
        <v>88.985441910154833</v>
      </c>
      <c r="AA11" s="17">
        <f t="shared" ref="AA11:AA54" si="10">N11/L11*100</f>
        <v>91.129006410256423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2" t="s">
        <v>32</v>
      </c>
      <c r="C12" s="62"/>
      <c r="D12" s="62"/>
      <c r="E12" s="62"/>
      <c r="F12" s="62"/>
      <c r="G12" s="62"/>
      <c r="H12" s="62"/>
      <c r="I12" s="62"/>
      <c r="J12" s="17">
        <v>10983507.07</v>
      </c>
      <c r="K12" s="17">
        <v>11042346.74</v>
      </c>
      <c r="L12" s="17">
        <f t="shared" si="9"/>
        <v>11042346.74</v>
      </c>
      <c r="M12" s="17">
        <v>3257532.15</v>
      </c>
      <c r="N12" s="17">
        <f>M12</f>
        <v>3257532.15</v>
      </c>
      <c r="O12" s="17">
        <v>7502000</v>
      </c>
      <c r="P12" s="17">
        <v>4261185</v>
      </c>
      <c r="Q12" s="17">
        <v>5941</v>
      </c>
      <c r="R12" s="17">
        <v>81663.98</v>
      </c>
      <c r="S12" s="17">
        <v>7069526.4500000002</v>
      </c>
      <c r="T12" s="17">
        <f t="shared" si="3"/>
        <v>75722.98</v>
      </c>
      <c r="U12" s="17">
        <f t="shared" si="4"/>
        <v>-432473.54999999981</v>
      </c>
      <c r="V12" s="17">
        <f t="shared" si="5"/>
        <v>94.23522327379365</v>
      </c>
      <c r="W12" s="17">
        <f t="shared" si="6"/>
        <v>2808341.45</v>
      </c>
      <c r="X12" s="17">
        <f t="shared" si="2"/>
        <v>165.9051754382877</v>
      </c>
      <c r="Y12" s="17">
        <f t="shared" si="7"/>
        <v>3811994.3000000003</v>
      </c>
      <c r="Z12" s="17">
        <f t="shared" si="8"/>
        <v>217.02092640896882</v>
      </c>
      <c r="AA12" s="17">
        <f t="shared" si="10"/>
        <v>29.500360989388746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2" t="s">
        <v>31</v>
      </c>
      <c r="C13" s="62"/>
      <c r="D13" s="62"/>
      <c r="E13" s="62"/>
      <c r="F13" s="62"/>
      <c r="G13" s="62"/>
      <c r="H13" s="62"/>
      <c r="I13" s="62"/>
      <c r="J13" s="17">
        <v>180406</v>
      </c>
      <c r="K13" s="17">
        <v>199821.72</v>
      </c>
      <c r="L13" s="27">
        <f>O13</f>
        <v>407460</v>
      </c>
      <c r="M13" s="17">
        <v>153024.35999999999</v>
      </c>
      <c r="N13" s="27">
        <f>P13</f>
        <v>407460</v>
      </c>
      <c r="O13" s="17">
        <v>407460</v>
      </c>
      <c r="P13" s="17">
        <v>407460</v>
      </c>
      <c r="Q13" s="17">
        <v>8633.2900000000009</v>
      </c>
      <c r="R13" s="17">
        <v>-26878</v>
      </c>
      <c r="S13" s="17">
        <v>1531940.93</v>
      </c>
      <c r="T13" s="17">
        <f t="shared" si="3"/>
        <v>-35511.29</v>
      </c>
      <c r="U13" s="17">
        <f t="shared" si="4"/>
        <v>1124480.93</v>
      </c>
      <c r="V13" s="17">
        <f t="shared" si="5"/>
        <v>375.97332989741324</v>
      </c>
      <c r="W13" s="17">
        <f t="shared" si="6"/>
        <v>1124480.93</v>
      </c>
      <c r="X13" s="17">
        <f t="shared" si="2"/>
        <v>375.97332989741324</v>
      </c>
      <c r="Y13" s="17">
        <f t="shared" si="7"/>
        <v>1124480.93</v>
      </c>
      <c r="Z13" s="17">
        <f t="shared" si="8"/>
        <v>375.97332989741324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2" t="s">
        <v>30</v>
      </c>
      <c r="C14" s="62"/>
      <c r="D14" s="62"/>
      <c r="E14" s="62"/>
      <c r="F14" s="62"/>
      <c r="G14" s="62"/>
      <c r="H14" s="62"/>
      <c r="I14" s="62"/>
      <c r="J14" s="17">
        <v>11715305.130000001</v>
      </c>
      <c r="K14" s="17">
        <v>12135551.99</v>
      </c>
      <c r="L14" s="17">
        <f t="shared" si="9"/>
        <v>12135551.99</v>
      </c>
      <c r="M14" s="17">
        <v>630209.81999999995</v>
      </c>
      <c r="N14" s="17">
        <f t="shared" ref="N14" si="11">M14</f>
        <v>630209.81999999995</v>
      </c>
      <c r="O14" s="17">
        <v>11117000</v>
      </c>
      <c r="P14" s="17">
        <v>923803</v>
      </c>
      <c r="Q14" s="17">
        <v>-128699.06</v>
      </c>
      <c r="R14" s="17">
        <v>125385.58</v>
      </c>
      <c r="S14" s="17">
        <v>1115950.07</v>
      </c>
      <c r="T14" s="17">
        <f t="shared" si="3"/>
        <v>254084.64</v>
      </c>
      <c r="U14" s="17">
        <f t="shared" si="4"/>
        <v>-10001049.93</v>
      </c>
      <c r="V14" s="17">
        <f t="shared" si="5"/>
        <v>10.038230367905012</v>
      </c>
      <c r="W14" s="17">
        <f t="shared" si="6"/>
        <v>192147.07000000007</v>
      </c>
      <c r="X14" s="17">
        <f t="shared" si="2"/>
        <v>120.79957198666816</v>
      </c>
      <c r="Y14" s="17">
        <f t="shared" si="7"/>
        <v>485740.25000000012</v>
      </c>
      <c r="Z14" s="17">
        <f t="shared" si="8"/>
        <v>177.07595702015564</v>
      </c>
      <c r="AA14" s="17">
        <f t="shared" si="10"/>
        <v>5.1930873891794018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2" t="s">
        <v>25</v>
      </c>
      <c r="C15" s="62"/>
      <c r="D15" s="62"/>
      <c r="E15" s="62"/>
      <c r="F15" s="62"/>
      <c r="G15" s="62"/>
      <c r="H15" s="62"/>
      <c r="I15" s="62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12575900.01</v>
      </c>
      <c r="N15" s="17">
        <f>N16+N21</f>
        <v>12575900.01</v>
      </c>
      <c r="O15" s="17">
        <f t="shared" ref="O15:S15" si="12">O16+O21</f>
        <v>57080420</v>
      </c>
      <c r="P15" s="17">
        <f t="shared" si="12"/>
        <v>12148994</v>
      </c>
      <c r="Q15" s="17">
        <f t="shared" ref="Q15" si="13">Q16+Q21</f>
        <v>1430481.09</v>
      </c>
      <c r="R15" s="17">
        <f t="shared" si="12"/>
        <v>2145670.85</v>
      </c>
      <c r="S15" s="17">
        <f t="shared" si="12"/>
        <v>13622776.5</v>
      </c>
      <c r="T15" s="17">
        <f t="shared" si="3"/>
        <v>715189.76000000001</v>
      </c>
      <c r="U15" s="17">
        <f t="shared" si="4"/>
        <v>-43457643.5</v>
      </c>
      <c r="V15" s="17">
        <f t="shared" si="5"/>
        <v>23.865935989959432</v>
      </c>
      <c r="W15" s="17">
        <f t="shared" si="6"/>
        <v>1473782.5</v>
      </c>
      <c r="X15" s="17">
        <f t="shared" si="2"/>
        <v>112.13090153802034</v>
      </c>
      <c r="Y15" s="17">
        <f t="shared" si="7"/>
        <v>1046876.4900000002</v>
      </c>
      <c r="Z15" s="17">
        <f t="shared" si="8"/>
        <v>108.32446575726233</v>
      </c>
      <c r="AA15" s="17">
        <f t="shared" si="10"/>
        <v>21.287184447424043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9284980.7699999996</v>
      </c>
      <c r="N16" s="18">
        <f>M16</f>
        <v>9284980.7699999996</v>
      </c>
      <c r="O16" s="18">
        <v>18390732</v>
      </c>
      <c r="P16" s="18">
        <v>9060666</v>
      </c>
      <c r="Q16" s="18">
        <v>1270429.79</v>
      </c>
      <c r="R16" s="18">
        <v>2025653.98</v>
      </c>
      <c r="S16" s="18">
        <v>10516669.539999999</v>
      </c>
      <c r="T16" s="18">
        <f t="shared" si="3"/>
        <v>755224.19</v>
      </c>
      <c r="U16" s="18">
        <f t="shared" si="4"/>
        <v>-7874062.4600000009</v>
      </c>
      <c r="V16" s="17">
        <f t="shared" si="5"/>
        <v>57.184616360023078</v>
      </c>
      <c r="W16" s="18">
        <f t="shared" si="6"/>
        <v>1456003.5399999991</v>
      </c>
      <c r="X16" s="17">
        <f t="shared" si="2"/>
        <v>116.06949798171568</v>
      </c>
      <c r="Y16" s="18">
        <f t="shared" si="7"/>
        <v>1231688.7699999996</v>
      </c>
      <c r="Z16" s="17">
        <f t="shared" si="8"/>
        <v>113.26538848609806</v>
      </c>
      <c r="AA16" s="18">
        <f t="shared" si="10"/>
        <v>41.614776734785856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3290919.24</v>
      </c>
      <c r="N21" s="18">
        <f>M21</f>
        <v>3290919.24</v>
      </c>
      <c r="O21" s="18">
        <v>38689688</v>
      </c>
      <c r="P21" s="18">
        <v>3088328</v>
      </c>
      <c r="Q21" s="18">
        <v>160051.29999999999</v>
      </c>
      <c r="R21" s="18">
        <v>120016.87</v>
      </c>
      <c r="S21" s="18">
        <v>3106106.96</v>
      </c>
      <c r="T21" s="18">
        <f t="shared" si="3"/>
        <v>-40034.429999999993</v>
      </c>
      <c r="U21" s="18">
        <f t="shared" si="4"/>
        <v>-35583581.039999999</v>
      </c>
      <c r="V21" s="17">
        <f t="shared" si="5"/>
        <v>8.0282553842253765</v>
      </c>
      <c r="W21" s="18">
        <f t="shared" si="6"/>
        <v>17778.959999999963</v>
      </c>
      <c r="X21" s="17">
        <f t="shared" si="2"/>
        <v>100.57568237570619</v>
      </c>
      <c r="Y21" s="18">
        <f t="shared" si="7"/>
        <v>-184812.28000000026</v>
      </c>
      <c r="Z21" s="17">
        <f t="shared" si="8"/>
        <v>94.384174556650606</v>
      </c>
      <c r="AA21" s="18">
        <f t="shared" si="10"/>
        <v>8.9510852889194563</v>
      </c>
      <c r="AB21" s="31">
        <v>33105554.100000001</v>
      </c>
    </row>
    <row r="22" spans="1:29" s="15" customFormat="1" ht="37.5" hidden="1" customHeight="1" x14ac:dyDescent="0.3">
      <c r="A22" s="14"/>
      <c r="B22" s="62" t="s">
        <v>24</v>
      </c>
      <c r="C22" s="62"/>
      <c r="D22" s="62"/>
      <c r="E22" s="62"/>
      <c r="F22" s="62"/>
      <c r="G22" s="62"/>
      <c r="H22" s="62"/>
      <c r="I22" s="62"/>
      <c r="J22" s="17">
        <v>6867000</v>
      </c>
      <c r="K22" s="17">
        <v>7183566.0899999999</v>
      </c>
      <c r="L22" s="17">
        <f>K22</f>
        <v>7183566.0899999999</v>
      </c>
      <c r="M22" s="17">
        <v>2060377.77</v>
      </c>
      <c r="N22" s="17">
        <f>M22</f>
        <v>2060377.77</v>
      </c>
      <c r="O22" s="17">
        <v>5939000</v>
      </c>
      <c r="P22" s="17">
        <v>1894542</v>
      </c>
      <c r="Q22" s="17">
        <v>148158.68</v>
      </c>
      <c r="R22" s="17">
        <v>102054.99</v>
      </c>
      <c r="S22" s="17">
        <v>2347257.37</v>
      </c>
      <c r="T22" s="17">
        <f t="shared" si="3"/>
        <v>-46103.689999999988</v>
      </c>
      <c r="U22" s="17">
        <f t="shared" si="4"/>
        <v>-3591742.63</v>
      </c>
      <c r="V22" s="17">
        <f t="shared" si="5"/>
        <v>39.522771005219738</v>
      </c>
      <c r="W22" s="17">
        <f t="shared" si="6"/>
        <v>452715.37000000011</v>
      </c>
      <c r="X22" s="17">
        <f t="shared" si="2"/>
        <v>123.89576847596939</v>
      </c>
      <c r="Y22" s="17">
        <f t="shared" si="7"/>
        <v>286879.60000000009</v>
      </c>
      <c r="Z22" s="17">
        <f t="shared" si="8"/>
        <v>113.92364080884062</v>
      </c>
      <c r="AA22" s="17">
        <f t="shared" si="10"/>
        <v>28.681823821015339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2" t="s">
        <v>18</v>
      </c>
      <c r="C23" s="62"/>
      <c r="D23" s="62"/>
      <c r="E23" s="62"/>
      <c r="F23" s="62"/>
      <c r="G23" s="62"/>
      <c r="H23" s="62"/>
      <c r="I23" s="62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7874969.2000000002</v>
      </c>
      <c r="N23" s="17">
        <f>N24+N27+N31+N33</f>
        <v>7874969.2000000002</v>
      </c>
      <c r="O23" s="17">
        <f t="shared" ref="O23:Q23" si="15">O24+O27+O31+O33</f>
        <v>42043990</v>
      </c>
      <c r="P23" s="17">
        <f t="shared" si="15"/>
        <v>10864967.049999999</v>
      </c>
      <c r="Q23" s="17">
        <f t="shared" si="15"/>
        <v>1052890.0199999998</v>
      </c>
      <c r="R23" s="17">
        <f t="shared" ref="R23:S23" si="16">R24+R27+R31+R33</f>
        <v>2340963.59</v>
      </c>
      <c r="S23" s="17">
        <f t="shared" si="16"/>
        <v>11958075.370000001</v>
      </c>
      <c r="T23" s="17">
        <f t="shared" si="3"/>
        <v>1288073.57</v>
      </c>
      <c r="U23" s="17">
        <f t="shared" si="4"/>
        <v>-30085914.629999999</v>
      </c>
      <c r="V23" s="17">
        <f t="shared" si="5"/>
        <v>28.441818604751834</v>
      </c>
      <c r="W23" s="17">
        <f t="shared" si="6"/>
        <v>1093108.3200000022</v>
      </c>
      <c r="X23" s="17">
        <f t="shared" si="2"/>
        <v>110.06085260056082</v>
      </c>
      <c r="Y23" s="17">
        <f t="shared" si="7"/>
        <v>4083106.1700000009</v>
      </c>
      <c r="Z23" s="17">
        <f t="shared" si="8"/>
        <v>151.84917002596023</v>
      </c>
      <c r="AA23" s="17">
        <f t="shared" si="10"/>
        <v>19.962091735601035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7612751.4800000004</v>
      </c>
      <c r="N24" s="18">
        <f>M24</f>
        <v>7612751.4800000004</v>
      </c>
      <c r="O24" s="39">
        <v>41197224.380000003</v>
      </c>
      <c r="P24" s="39">
        <v>10534025.789999999</v>
      </c>
      <c r="Q24" s="18">
        <v>1043649.59</v>
      </c>
      <c r="R24" s="18">
        <v>2335266.92</v>
      </c>
      <c r="S24" s="18">
        <v>11492291.279999999</v>
      </c>
      <c r="T24" s="18">
        <f t="shared" si="3"/>
        <v>1291617.33</v>
      </c>
      <c r="U24" s="18">
        <f t="shared" si="4"/>
        <v>-29704933.100000001</v>
      </c>
      <c r="V24" s="17">
        <f t="shared" si="5"/>
        <v>27.895790196921993</v>
      </c>
      <c r="W24" s="18">
        <f t="shared" si="6"/>
        <v>958265.49000000022</v>
      </c>
      <c r="X24" s="17">
        <f t="shared" si="2"/>
        <v>109.09685916005338</v>
      </c>
      <c r="Y24" s="18">
        <f t="shared" si="7"/>
        <v>3879539.7999999989</v>
      </c>
      <c r="Z24" s="17">
        <f t="shared" si="8"/>
        <v>150.96107248728941</v>
      </c>
      <c r="AA24" s="18">
        <f t="shared" si="10"/>
        <v>19.805741665584289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247147.84</v>
      </c>
      <c r="N27" s="18">
        <f>M27</f>
        <v>247147.84</v>
      </c>
      <c r="O27" s="18">
        <v>811765.62</v>
      </c>
      <c r="P27" s="18">
        <v>295941.26</v>
      </c>
      <c r="Q27" s="18">
        <v>7735</v>
      </c>
      <c r="R27" s="18">
        <v>5216.67</v>
      </c>
      <c r="S27" s="18">
        <v>299700.46999999997</v>
      </c>
      <c r="T27" s="18">
        <f t="shared" si="3"/>
        <v>-2518.33</v>
      </c>
      <c r="U27" s="18">
        <f t="shared" si="4"/>
        <v>-512065.15</v>
      </c>
      <c r="V27" s="17">
        <f t="shared" si="5"/>
        <v>36.919581541282817</v>
      </c>
      <c r="W27" s="18">
        <f t="shared" si="6"/>
        <v>3759.2099999999627</v>
      </c>
      <c r="X27" s="17">
        <f t="shared" si="2"/>
        <v>101.27025545542381</v>
      </c>
      <c r="Y27" s="18">
        <f t="shared" si="7"/>
        <v>52552.629999999976</v>
      </c>
      <c r="Z27" s="17">
        <f t="shared" si="8"/>
        <v>121.26364122785778</v>
      </c>
      <c r="AA27" s="18">
        <f t="shared" si="10"/>
        <v>26.309076128305701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2" t="s">
        <v>17</v>
      </c>
      <c r="C31" s="62"/>
      <c r="D31" s="62"/>
      <c r="E31" s="62"/>
      <c r="F31" s="62"/>
      <c r="G31" s="62"/>
      <c r="H31" s="62"/>
      <c r="I31" s="62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3"/>
        <v>0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110882.54999999999</v>
      </c>
      <c r="X31" s="17">
        <f t="shared" si="2"/>
        <v>416.80728571428568</v>
      </c>
      <c r="Y31" s="17">
        <f t="shared" si="7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3"/>
        <v>0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110882.54999999999</v>
      </c>
      <c r="X32" s="17">
        <f t="shared" si="2"/>
        <v>416.80728571428568</v>
      </c>
      <c r="Y32" s="18">
        <f t="shared" si="7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15069.88</v>
      </c>
      <c r="N33" s="17">
        <f>N34</f>
        <v>15069.88</v>
      </c>
      <c r="O33" s="17">
        <f t="shared" ref="O33:P33" si="20">O34</f>
        <v>0</v>
      </c>
      <c r="P33" s="17">
        <f t="shared" si="20"/>
        <v>0</v>
      </c>
      <c r="Q33" s="17">
        <f>Q34</f>
        <v>1505.43</v>
      </c>
      <c r="R33" s="17">
        <f>R34</f>
        <v>480</v>
      </c>
      <c r="S33" s="17">
        <f t="shared" ref="S33" si="21">S34</f>
        <v>20201.07</v>
      </c>
      <c r="T33" s="17">
        <f t="shared" si="3"/>
        <v>-1025.43</v>
      </c>
      <c r="U33" s="17">
        <f t="shared" si="4"/>
        <v>20201.07</v>
      </c>
      <c r="V33" s="17">
        <v>0</v>
      </c>
      <c r="W33" s="17">
        <f t="shared" si="6"/>
        <v>20201.07</v>
      </c>
      <c r="X33" s="17">
        <v>0</v>
      </c>
      <c r="Y33" s="17">
        <f t="shared" si="7"/>
        <v>5131.1900000000005</v>
      </c>
      <c r="Z33" s="17">
        <f t="shared" si="8"/>
        <v>134.0493089526924</v>
      </c>
      <c r="AA33" s="17">
        <f t="shared" si="10"/>
        <v>25.274770982252171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15069.88</v>
      </c>
      <c r="N34" s="18">
        <f>M34</f>
        <v>15069.88</v>
      </c>
      <c r="O34" s="18">
        <v>0</v>
      </c>
      <c r="P34" s="18">
        <v>0</v>
      </c>
      <c r="Q34" s="18">
        <v>1505.43</v>
      </c>
      <c r="R34" s="18">
        <v>480</v>
      </c>
      <c r="S34" s="18">
        <v>20201.07</v>
      </c>
      <c r="T34" s="18">
        <f t="shared" si="3"/>
        <v>-1025.43</v>
      </c>
      <c r="U34" s="18">
        <f t="shared" si="4"/>
        <v>20201.07</v>
      </c>
      <c r="V34" s="17">
        <v>0</v>
      </c>
      <c r="W34" s="18">
        <f t="shared" si="6"/>
        <v>20201.07</v>
      </c>
      <c r="X34" s="17">
        <v>0</v>
      </c>
      <c r="Y34" s="18">
        <f t="shared" si="7"/>
        <v>5131.1900000000005</v>
      </c>
      <c r="Z34" s="17">
        <f t="shared" si="8"/>
        <v>134.0493089526924</v>
      </c>
      <c r="AA34" s="18">
        <f t="shared" si="10"/>
        <v>25.274770982252171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2" t="s">
        <v>15</v>
      </c>
      <c r="C35" s="62"/>
      <c r="D35" s="62"/>
      <c r="E35" s="62"/>
      <c r="F35" s="62"/>
      <c r="G35" s="62"/>
      <c r="H35" s="62"/>
      <c r="I35" s="62"/>
      <c r="J35" s="17">
        <v>85000</v>
      </c>
      <c r="K35" s="17">
        <v>94365.83</v>
      </c>
      <c r="L35" s="17">
        <f>K35</f>
        <v>94365.83</v>
      </c>
      <c r="M35" s="17">
        <v>-59908.05</v>
      </c>
      <c r="N35" s="17">
        <f>M35</f>
        <v>-59908.05</v>
      </c>
      <c r="O35" s="17">
        <v>1057860</v>
      </c>
      <c r="P35" s="17">
        <v>346550</v>
      </c>
      <c r="Q35" s="17">
        <v>61326.15</v>
      </c>
      <c r="R35" s="17">
        <v>504.71</v>
      </c>
      <c r="S35" s="17">
        <v>421200.75</v>
      </c>
      <c r="T35" s="17">
        <f t="shared" si="3"/>
        <v>-60821.440000000002</v>
      </c>
      <c r="U35" s="17">
        <f t="shared" si="4"/>
        <v>-636659.25</v>
      </c>
      <c r="V35" s="17">
        <f t="shared" si="5"/>
        <v>39.816303669672735</v>
      </c>
      <c r="W35" s="17">
        <f t="shared" si="6"/>
        <v>74650.75</v>
      </c>
      <c r="X35" s="17">
        <f t="shared" si="2"/>
        <v>121.54111960756025</v>
      </c>
      <c r="Y35" s="17">
        <f t="shared" si="7"/>
        <v>481108.8</v>
      </c>
      <c r="Z35" s="17">
        <v>703.08</v>
      </c>
      <c r="AA35" s="17">
        <f t="shared" si="10"/>
        <v>-63.484897022576924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2" t="s">
        <v>13</v>
      </c>
      <c r="C36" s="62"/>
      <c r="D36" s="62"/>
      <c r="E36" s="62"/>
      <c r="F36" s="62"/>
      <c r="G36" s="62"/>
      <c r="H36" s="62"/>
      <c r="I36" s="62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10206334.43</v>
      </c>
      <c r="N36" s="17">
        <f>N37+N38</f>
        <v>10206334.43</v>
      </c>
      <c r="O36" s="17">
        <f t="shared" ref="O36:R36" si="23">O37+O38</f>
        <v>30293470</v>
      </c>
      <c r="P36" s="17">
        <f t="shared" ref="P36:Q36" si="24">P37+P38</f>
        <v>8493480</v>
      </c>
      <c r="Q36" s="17">
        <f t="shared" si="24"/>
        <v>539199.94999999995</v>
      </c>
      <c r="R36" s="17">
        <f t="shared" si="23"/>
        <v>784413.06</v>
      </c>
      <c r="S36" s="17">
        <f>S37+S38</f>
        <v>9060037.6199999992</v>
      </c>
      <c r="T36" s="17">
        <f t="shared" si="3"/>
        <v>245213.1100000001</v>
      </c>
      <c r="U36" s="17">
        <f t="shared" si="4"/>
        <v>-21233432.380000003</v>
      </c>
      <c r="V36" s="17">
        <f t="shared" si="5"/>
        <v>29.90755968200407</v>
      </c>
      <c r="W36" s="17">
        <f t="shared" si="6"/>
        <v>566557.61999999918</v>
      </c>
      <c r="X36" s="17">
        <f t="shared" si="2"/>
        <v>106.67050043091876</v>
      </c>
      <c r="Y36" s="17">
        <f t="shared" si="7"/>
        <v>-1146296.8100000005</v>
      </c>
      <c r="Z36" s="17">
        <f t="shared" si="8"/>
        <v>88.768770826961813</v>
      </c>
      <c r="AA36" s="17">
        <f t="shared" si="10"/>
        <v>37.976206984746177</v>
      </c>
      <c r="AB36" s="17">
        <f>AB37+AB38</f>
        <v>43485252</v>
      </c>
    </row>
    <row r="37" spans="1:29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25011552.5</v>
      </c>
      <c r="K37" s="18">
        <v>25635946.170000002</v>
      </c>
      <c r="L37" s="18">
        <f>K37</f>
        <v>25635946.170000002</v>
      </c>
      <c r="M37" s="18">
        <v>9611960.9199999999</v>
      </c>
      <c r="N37" s="18">
        <f>M37</f>
        <v>9611960.9199999999</v>
      </c>
      <c r="O37" s="18">
        <v>30293470</v>
      </c>
      <c r="P37" s="18">
        <v>8493480</v>
      </c>
      <c r="Q37" s="18">
        <v>539199.94999999995</v>
      </c>
      <c r="R37" s="18">
        <v>784413.06</v>
      </c>
      <c r="S37" s="18">
        <v>8935760.5999999996</v>
      </c>
      <c r="T37" s="18">
        <f t="shared" si="3"/>
        <v>245213.1100000001</v>
      </c>
      <c r="U37" s="18">
        <f t="shared" si="4"/>
        <v>-21357709.399999999</v>
      </c>
      <c r="V37" s="17">
        <f t="shared" si="5"/>
        <v>29.497316088252685</v>
      </c>
      <c r="W37" s="18">
        <f t="shared" si="6"/>
        <v>442280.59999999963</v>
      </c>
      <c r="X37" s="17">
        <f t="shared" si="2"/>
        <v>105.20729547841403</v>
      </c>
      <c r="Y37" s="18">
        <f t="shared" si="7"/>
        <v>-676200.3200000003</v>
      </c>
      <c r="Z37" s="17">
        <f t="shared" si="8"/>
        <v>92.965011763697419</v>
      </c>
      <c r="AA37" s="18">
        <f t="shared" si="10"/>
        <v>37.494075140664094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43290.09</v>
      </c>
      <c r="K38" s="18">
        <v>1239656.32</v>
      </c>
      <c r="L38" s="18">
        <f>K38</f>
        <v>1239656.32</v>
      </c>
      <c r="M38" s="18">
        <v>594373.51</v>
      </c>
      <c r="N38" s="18">
        <f>M38</f>
        <v>594373.51</v>
      </c>
      <c r="O38" s="18">
        <v>0</v>
      </c>
      <c r="P38" s="18">
        <v>0</v>
      </c>
      <c r="Q38" s="18">
        <v>0</v>
      </c>
      <c r="R38" s="18">
        <v>0</v>
      </c>
      <c r="S38" s="18">
        <v>124277.02</v>
      </c>
      <c r="T38" s="18">
        <f t="shared" si="3"/>
        <v>0</v>
      </c>
      <c r="U38" s="18">
        <f t="shared" si="4"/>
        <v>124277.02</v>
      </c>
      <c r="V38" s="17">
        <v>0</v>
      </c>
      <c r="W38" s="18">
        <f t="shared" si="6"/>
        <v>124277.02</v>
      </c>
      <c r="X38" s="17">
        <v>0</v>
      </c>
      <c r="Y38" s="18">
        <f t="shared" si="7"/>
        <v>-470096.49</v>
      </c>
      <c r="Z38" s="17">
        <f t="shared" si="8"/>
        <v>20.908909618128842</v>
      </c>
      <c r="AA38" s="18">
        <f t="shared" si="10"/>
        <v>47.946636532293077</v>
      </c>
      <c r="AB38" s="18">
        <v>0</v>
      </c>
    </row>
    <row r="39" spans="1:29" s="15" customFormat="1" ht="60" hidden="1" customHeight="1" x14ac:dyDescent="0.3">
      <c r="A39" s="14"/>
      <c r="B39" s="62" t="s">
        <v>11</v>
      </c>
      <c r="C39" s="62"/>
      <c r="D39" s="62"/>
      <c r="E39" s="62"/>
      <c r="F39" s="62"/>
      <c r="G39" s="62"/>
      <c r="H39" s="62"/>
      <c r="I39" s="62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2517264.73</v>
      </c>
      <c r="N39" s="17">
        <f>N40+N41</f>
        <v>2517264.73</v>
      </c>
      <c r="O39" s="17">
        <f t="shared" ref="O39:S39" si="26">O40+O41</f>
        <v>132000</v>
      </c>
      <c r="P39" s="17">
        <f t="shared" si="26"/>
        <v>132000</v>
      </c>
      <c r="Q39" s="17">
        <f t="shared" ref="Q39:R39" si="27">Q40+Q41</f>
        <v>0</v>
      </c>
      <c r="R39" s="17">
        <f t="shared" si="27"/>
        <v>0</v>
      </c>
      <c r="S39" s="17">
        <f t="shared" si="26"/>
        <v>806369.94</v>
      </c>
      <c r="T39" s="17">
        <f t="shared" si="3"/>
        <v>0</v>
      </c>
      <c r="U39" s="17">
        <f t="shared" si="4"/>
        <v>674369.94</v>
      </c>
      <c r="V39" s="17">
        <f t="shared" si="5"/>
        <v>610.88631818181818</v>
      </c>
      <c r="W39" s="17">
        <f t="shared" si="6"/>
        <v>674369.94</v>
      </c>
      <c r="X39" s="17">
        <f t="shared" si="2"/>
        <v>610.88631818181818</v>
      </c>
      <c r="Y39" s="17">
        <f t="shared" si="7"/>
        <v>-1710894.79</v>
      </c>
      <c r="Z39" s="17">
        <f t="shared" si="8"/>
        <v>32.033577175651281</v>
      </c>
      <c r="AA39" s="17">
        <f t="shared" si="10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3"/>
        <v>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7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4127104.29</v>
      </c>
      <c r="K41" s="18">
        <v>4127104.29</v>
      </c>
      <c r="L41" s="18">
        <f t="shared" si="28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0</v>
      </c>
      <c r="R41" s="18">
        <v>0</v>
      </c>
      <c r="S41" s="18">
        <v>728369.94</v>
      </c>
      <c r="T41" s="18">
        <f t="shared" si="3"/>
        <v>0</v>
      </c>
      <c r="U41" s="18">
        <f t="shared" si="4"/>
        <v>596369.93999999994</v>
      </c>
      <c r="V41" s="17">
        <f t="shared" si="5"/>
        <v>551.79540909090906</v>
      </c>
      <c r="W41" s="18">
        <f t="shared" si="6"/>
        <v>596369.93999999994</v>
      </c>
      <c r="X41" s="17">
        <f t="shared" si="2"/>
        <v>551.79540909090906</v>
      </c>
      <c r="Y41" s="18">
        <f t="shared" si="7"/>
        <v>-1788894.79</v>
      </c>
      <c r="Z41" s="17">
        <f t="shared" si="8"/>
        <v>28.934975782225337</v>
      </c>
      <c r="AA41" s="18">
        <f t="shared" si="10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2" t="s">
        <v>9</v>
      </c>
      <c r="C42" s="62"/>
      <c r="D42" s="62"/>
      <c r="E42" s="62"/>
      <c r="F42" s="62"/>
      <c r="G42" s="62"/>
      <c r="H42" s="62"/>
      <c r="I42" s="62"/>
      <c r="J42" s="17">
        <v>2200000</v>
      </c>
      <c r="K42" s="17">
        <v>2338187.02</v>
      </c>
      <c r="L42" s="17">
        <f t="shared" si="28"/>
        <v>2338187.02</v>
      </c>
      <c r="M42" s="17">
        <v>731875.58</v>
      </c>
      <c r="N42" s="17">
        <f>M42</f>
        <v>731875.58</v>
      </c>
      <c r="O42" s="17">
        <v>770140</v>
      </c>
      <c r="P42" s="17">
        <v>282437.27</v>
      </c>
      <c r="Q42" s="17">
        <v>67900.5</v>
      </c>
      <c r="R42" s="17">
        <v>69122.740000000005</v>
      </c>
      <c r="S42" s="17">
        <v>471924.32</v>
      </c>
      <c r="T42" s="17">
        <f t="shared" si="3"/>
        <v>1222.2400000000052</v>
      </c>
      <c r="U42" s="17">
        <f t="shared" si="4"/>
        <v>-298215.67999999999</v>
      </c>
      <c r="V42" s="17">
        <f t="shared" si="5"/>
        <v>61.277731321577903</v>
      </c>
      <c r="W42" s="17">
        <f t="shared" si="6"/>
        <v>189487.05</v>
      </c>
      <c r="X42" s="17">
        <f t="shared" si="2"/>
        <v>167.08995948020601</v>
      </c>
      <c r="Y42" s="17">
        <f t="shared" si="7"/>
        <v>-259951.25999999995</v>
      </c>
      <c r="Z42" s="17">
        <f t="shared" si="8"/>
        <v>64.481495611590162</v>
      </c>
      <c r="AA42" s="17">
        <f t="shared" si="10"/>
        <v>31.300985496019045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31">
        <v>103569.46</v>
      </c>
      <c r="N52" s="18">
        <f>M52</f>
        <v>103569.46</v>
      </c>
      <c r="O52" s="35">
        <v>426910</v>
      </c>
      <c r="P52" s="55">
        <v>61700</v>
      </c>
      <c r="Q52" s="55">
        <v>0</v>
      </c>
      <c r="R52" s="55">
        <v>3000</v>
      </c>
      <c r="S52" s="55">
        <v>47510</v>
      </c>
      <c r="T52" s="35">
        <f t="shared" si="3"/>
        <v>3000</v>
      </c>
      <c r="U52" s="18">
        <f t="shared" si="4"/>
        <v>-379400</v>
      </c>
      <c r="V52" s="17">
        <f t="shared" si="5"/>
        <v>11.128809350917056</v>
      </c>
      <c r="W52" s="18">
        <f t="shared" si="6"/>
        <v>-14190</v>
      </c>
      <c r="X52" s="17">
        <f t="shared" si="2"/>
        <v>77.001620745542951</v>
      </c>
      <c r="Y52" s="18">
        <f t="shared" si="7"/>
        <v>-56059.460000000006</v>
      </c>
      <c r="Z52" s="17">
        <f t="shared" si="8"/>
        <v>45.8725960336184</v>
      </c>
      <c r="AA52" s="18">
        <f t="shared" si="10"/>
        <v>40.372281386094414</v>
      </c>
      <c r="AB52" s="35"/>
    </row>
    <row r="53" spans="1:28" s="15" customFormat="1" ht="36.75" hidden="1" customHeight="1" x14ac:dyDescent="0.3">
      <c r="A53" s="14"/>
      <c r="B53" s="62" t="s">
        <v>7</v>
      </c>
      <c r="C53" s="62"/>
      <c r="D53" s="62"/>
      <c r="E53" s="62"/>
      <c r="F53" s="62"/>
      <c r="G53" s="62"/>
      <c r="H53" s="62"/>
      <c r="I53" s="62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354350.96</v>
      </c>
      <c r="N53" s="17">
        <f t="shared" si="29"/>
        <v>2005613.96</v>
      </c>
      <c r="O53" s="17">
        <f t="shared" si="29"/>
        <v>4355552</v>
      </c>
      <c r="P53" s="17">
        <f t="shared" si="29"/>
        <v>4355552</v>
      </c>
      <c r="Q53" s="17">
        <f t="shared" si="29"/>
        <v>37949.57</v>
      </c>
      <c r="R53" s="17">
        <f t="shared" ref="R53:S53" si="30">R54+R55</f>
        <v>9931.74</v>
      </c>
      <c r="S53" s="17">
        <f t="shared" si="30"/>
        <v>1928119.57</v>
      </c>
      <c r="T53" s="17">
        <f t="shared" si="3"/>
        <v>-28017.83</v>
      </c>
      <c r="U53" s="17">
        <f t="shared" si="4"/>
        <v>-2427432.4299999997</v>
      </c>
      <c r="V53" s="17">
        <f t="shared" si="5"/>
        <v>44.268087489255095</v>
      </c>
      <c r="W53" s="17">
        <f t="shared" si="6"/>
        <v>-2427432.4299999997</v>
      </c>
      <c r="X53" s="17">
        <f t="shared" si="2"/>
        <v>44.268087489255095</v>
      </c>
      <c r="Y53" s="17">
        <f t="shared" si="7"/>
        <v>-77494.389999999898</v>
      </c>
      <c r="Z53" s="17">
        <f t="shared" si="8"/>
        <v>96.136126316153096</v>
      </c>
      <c r="AA53" s="17">
        <f t="shared" si="10"/>
        <v>35.496245365472312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354350.96</v>
      </c>
      <c r="N54" s="18">
        <f>M54</f>
        <v>354350.96</v>
      </c>
      <c r="O54" s="18">
        <v>0</v>
      </c>
      <c r="P54" s="18">
        <v>0</v>
      </c>
      <c r="Q54" s="18">
        <v>37649.57</v>
      </c>
      <c r="R54" s="18">
        <v>1081.74</v>
      </c>
      <c r="S54" s="18">
        <v>276856.57</v>
      </c>
      <c r="T54" s="35">
        <f t="shared" si="3"/>
        <v>-36567.83</v>
      </c>
      <c r="U54" s="18">
        <f t="shared" si="4"/>
        <v>276856.57</v>
      </c>
      <c r="V54" s="17">
        <v>0</v>
      </c>
      <c r="W54" s="17">
        <f t="shared" si="6"/>
        <v>276856.57</v>
      </c>
      <c r="X54" s="17">
        <v>0</v>
      </c>
      <c r="Y54" s="18">
        <f t="shared" si="7"/>
        <v>-77494.390000000014</v>
      </c>
      <c r="Z54" s="17">
        <f t="shared" si="8"/>
        <v>78.130610962645619</v>
      </c>
      <c r="AA54" s="18">
        <f t="shared" si="10"/>
        <v>27.370144176121041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78</v>
      </c>
      <c r="J55" s="18">
        <v>0</v>
      </c>
      <c r="K55" s="18">
        <v>0</v>
      </c>
      <c r="L55" s="54">
        <v>4355552</v>
      </c>
      <c r="M55" s="18">
        <v>0</v>
      </c>
      <c r="N55" s="54">
        <f>S55</f>
        <v>1651263</v>
      </c>
      <c r="O55" s="18">
        <f>5544443-1188891</f>
        <v>4355552</v>
      </c>
      <c r="P55" s="18">
        <f>5544443-1188891</f>
        <v>4355552</v>
      </c>
      <c r="Q55" s="18">
        <v>300</v>
      </c>
      <c r="R55" s="18">
        <v>8850</v>
      </c>
      <c r="S55" s="18">
        <v>1651263</v>
      </c>
      <c r="T55" s="35">
        <f t="shared" si="3"/>
        <v>8550</v>
      </c>
      <c r="U55" s="18">
        <f t="shared" si="4"/>
        <v>-2704289</v>
      </c>
      <c r="V55" s="17">
        <f t="shared" si="5"/>
        <v>37.911681458515481</v>
      </c>
      <c r="W55" s="17">
        <f t="shared" si="6"/>
        <v>-2704289</v>
      </c>
      <c r="X55" s="17">
        <f t="shared" si="2"/>
        <v>37.911681458515481</v>
      </c>
      <c r="Y55" s="18">
        <f t="shared" si="7"/>
        <v>0</v>
      </c>
      <c r="Z55" s="17">
        <f t="shared" si="8"/>
        <v>100</v>
      </c>
      <c r="AA55" s="18"/>
      <c r="AB55" s="18"/>
    </row>
    <row r="56" spans="1:28" s="15" customFormat="1" ht="36.75" customHeight="1" x14ac:dyDescent="0.3">
      <c r="A56" s="14"/>
      <c r="B56" s="62" t="s">
        <v>1</v>
      </c>
      <c r="C56" s="62"/>
      <c r="D56" s="62"/>
      <c r="E56" s="62"/>
      <c r="F56" s="62"/>
      <c r="G56" s="62"/>
      <c r="H56" s="62"/>
      <c r="I56" s="62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499498245.19</v>
      </c>
      <c r="N56" s="17">
        <f t="shared" ref="N56" si="33">N57+N58+N59+N60+N61+N62+N63</f>
        <v>496144932.79000002</v>
      </c>
      <c r="O56" s="17">
        <f t="shared" si="31"/>
        <v>1719562266.79</v>
      </c>
      <c r="P56" s="17">
        <f t="shared" si="31"/>
        <v>614972956.64999998</v>
      </c>
      <c r="Q56" s="17">
        <f t="shared" ref="Q56" si="34">Q57+Q58+Q59+Q60+Q61+Q62+Q63</f>
        <v>28132130.800000001</v>
      </c>
      <c r="R56" s="17">
        <f t="shared" si="31"/>
        <v>30970742.239999998</v>
      </c>
      <c r="S56" s="17">
        <f t="shared" si="31"/>
        <v>579482736.14999998</v>
      </c>
      <c r="T56" s="17">
        <f t="shared" si="3"/>
        <v>2838611.4399999976</v>
      </c>
      <c r="U56" s="17">
        <f t="shared" si="4"/>
        <v>-1140079530.6399999</v>
      </c>
      <c r="V56" s="17">
        <f t="shared" si="5"/>
        <v>33.699433125603051</v>
      </c>
      <c r="W56" s="17">
        <f t="shared" si="6"/>
        <v>-35490220.5</v>
      </c>
      <c r="X56" s="17">
        <f t="shared" si="2"/>
        <v>94.228978670325731</v>
      </c>
      <c r="Y56" s="17">
        <f t="shared" si="7"/>
        <v>83337803.359999955</v>
      </c>
      <c r="Z56" s="17">
        <f t="shared" si="8"/>
        <v>116.79706832666045</v>
      </c>
      <c r="AA56" s="17">
        <f t="shared" ref="AA56:AA64" si="35">N56/L56*100</f>
        <v>28.7442650240476</v>
      </c>
      <c r="AB56" s="30"/>
    </row>
    <row r="57" spans="1:28" s="15" customFormat="1" ht="54.75" customHeight="1" x14ac:dyDescent="0.3">
      <c r="A57" s="14"/>
      <c r="B57" s="62" t="s">
        <v>6</v>
      </c>
      <c r="C57" s="62"/>
      <c r="D57" s="62"/>
      <c r="E57" s="62"/>
      <c r="F57" s="62"/>
      <c r="G57" s="62"/>
      <c r="H57" s="62"/>
      <c r="I57" s="62"/>
      <c r="J57" s="17">
        <v>426424900</v>
      </c>
      <c r="K57" s="17">
        <v>426424900</v>
      </c>
      <c r="L57" s="17">
        <f t="shared" ref="L57:L63" si="36">K57</f>
        <v>426424900</v>
      </c>
      <c r="M57" s="17">
        <v>155110744</v>
      </c>
      <c r="N57" s="17">
        <f>M57</f>
        <v>155110744</v>
      </c>
      <c r="O57" s="17">
        <v>436509000</v>
      </c>
      <c r="P57" s="17">
        <v>145503000</v>
      </c>
      <c r="Q57" s="17">
        <v>14354954</v>
      </c>
      <c r="R57" s="17">
        <v>22020796</v>
      </c>
      <c r="S57" s="17">
        <v>167523796</v>
      </c>
      <c r="T57" s="17">
        <f t="shared" si="3"/>
        <v>7665842</v>
      </c>
      <c r="U57" s="17">
        <f t="shared" si="4"/>
        <v>-268985204</v>
      </c>
      <c r="V57" s="17">
        <f t="shared" si="5"/>
        <v>38.378085217028747</v>
      </c>
      <c r="W57" s="17">
        <f t="shared" si="6"/>
        <v>22020796</v>
      </c>
      <c r="X57" s="17">
        <f t="shared" si="2"/>
        <v>115.13425565108624</v>
      </c>
      <c r="Y57" s="17">
        <f t="shared" si="7"/>
        <v>12413052</v>
      </c>
      <c r="Z57" s="17">
        <f t="shared" si="8"/>
        <v>108.00270289464926</v>
      </c>
      <c r="AA57" s="17">
        <f t="shared" si="35"/>
        <v>36.374692003210882</v>
      </c>
      <c r="AB57" s="30"/>
    </row>
    <row r="58" spans="1:28" s="15" customFormat="1" ht="55.5" customHeight="1" x14ac:dyDescent="0.3">
      <c r="A58" s="14"/>
      <c r="B58" s="62" t="s">
        <v>5</v>
      </c>
      <c r="C58" s="62"/>
      <c r="D58" s="62"/>
      <c r="E58" s="62"/>
      <c r="F58" s="62"/>
      <c r="G58" s="62"/>
      <c r="H58" s="62"/>
      <c r="I58" s="62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23257005.199999999</v>
      </c>
      <c r="N58" s="17">
        <f>M58</f>
        <v>23257005.199999999</v>
      </c>
      <c r="O58" s="17">
        <v>219043670.13</v>
      </c>
      <c r="P58" s="17">
        <v>43853647.780000001</v>
      </c>
      <c r="Q58" s="17">
        <v>1084285.93</v>
      </c>
      <c r="R58" s="17">
        <v>2819034.88</v>
      </c>
      <c r="S58" s="17">
        <v>15285765.029999999</v>
      </c>
      <c r="T58" s="17">
        <f t="shared" si="3"/>
        <v>1734748.95</v>
      </c>
      <c r="U58" s="17">
        <f t="shared" si="4"/>
        <v>-203757905.09999999</v>
      </c>
      <c r="V58" s="17">
        <f t="shared" si="5"/>
        <v>6.9784098398862957</v>
      </c>
      <c r="W58" s="17">
        <f t="shared" si="6"/>
        <v>-28567882.75</v>
      </c>
      <c r="X58" s="17">
        <f t="shared" si="2"/>
        <v>34.856313679272219</v>
      </c>
      <c r="Y58" s="17">
        <f t="shared" si="7"/>
        <v>-7971240.1699999999</v>
      </c>
      <c r="Z58" s="17">
        <f t="shared" si="8"/>
        <v>65.725422936225684</v>
      </c>
      <c r="AA58" s="17">
        <f t="shared" si="35"/>
        <v>8.3960334109055736</v>
      </c>
      <c r="AB58" s="30"/>
    </row>
    <row r="59" spans="1:28" s="15" customFormat="1" ht="55.5" customHeight="1" x14ac:dyDescent="0.3">
      <c r="A59" s="14"/>
      <c r="B59" s="62" t="s">
        <v>4</v>
      </c>
      <c r="C59" s="62"/>
      <c r="D59" s="62"/>
      <c r="E59" s="62"/>
      <c r="F59" s="62"/>
      <c r="G59" s="62"/>
      <c r="H59" s="62"/>
      <c r="I59" s="62"/>
      <c r="J59" s="17">
        <v>1066999039.4299999</v>
      </c>
      <c r="K59" s="17">
        <v>1016038865.97</v>
      </c>
      <c r="L59" s="17">
        <f t="shared" si="36"/>
        <v>1016038865.97</v>
      </c>
      <c r="M59" s="17">
        <v>324113749.25</v>
      </c>
      <c r="N59" s="17">
        <f>M59</f>
        <v>324113749.25</v>
      </c>
      <c r="O59" s="17">
        <v>1035992152.54</v>
      </c>
      <c r="P59" s="17">
        <v>415768898.13</v>
      </c>
      <c r="Q59" s="17">
        <v>12590437.92</v>
      </c>
      <c r="R59" s="17">
        <v>3857888.63</v>
      </c>
      <c r="S59" s="17">
        <v>391878431.12</v>
      </c>
      <c r="T59" s="17">
        <f t="shared" si="3"/>
        <v>-8732549.2899999991</v>
      </c>
      <c r="U59" s="17">
        <f t="shared" si="4"/>
        <v>-644113721.41999996</v>
      </c>
      <c r="V59" s="17">
        <f t="shared" si="5"/>
        <v>37.826389916102137</v>
      </c>
      <c r="W59" s="17">
        <f t="shared" si="6"/>
        <v>-23890467.00999999</v>
      </c>
      <c r="X59" s="17">
        <f t="shared" si="2"/>
        <v>94.253907130270704</v>
      </c>
      <c r="Y59" s="17">
        <f t="shared" si="7"/>
        <v>67764681.870000005</v>
      </c>
      <c r="Z59" s="17">
        <f t="shared" si="8"/>
        <v>120.90768504168912</v>
      </c>
      <c r="AA59" s="17">
        <f t="shared" si="35"/>
        <v>31.899739282175251</v>
      </c>
      <c r="AB59" s="30"/>
    </row>
    <row r="60" spans="1:28" s="15" customFormat="1" ht="37.5" customHeight="1" x14ac:dyDescent="0.3">
      <c r="A60" s="14"/>
      <c r="B60" s="62" t="s">
        <v>3</v>
      </c>
      <c r="C60" s="62"/>
      <c r="D60" s="62"/>
      <c r="E60" s="62"/>
      <c r="F60" s="62"/>
      <c r="G60" s="62"/>
      <c r="H60" s="62"/>
      <c r="I60" s="62"/>
      <c r="J60" s="17">
        <v>12583515.119999999</v>
      </c>
      <c r="K60" s="17">
        <v>11684333.98</v>
      </c>
      <c r="L60" s="17">
        <f t="shared" si="36"/>
        <v>11684333.98</v>
      </c>
      <c r="M60" s="17">
        <v>442340.68</v>
      </c>
      <c r="N60" s="17">
        <f>M60</f>
        <v>442340.68</v>
      </c>
      <c r="O60" s="17">
        <v>28017444.120000001</v>
      </c>
      <c r="P60" s="17">
        <v>9847410.7400000002</v>
      </c>
      <c r="Q60" s="17">
        <v>12692.95</v>
      </c>
      <c r="R60" s="17">
        <v>2367772.73</v>
      </c>
      <c r="S60" s="17">
        <v>9868698.7599999998</v>
      </c>
      <c r="T60" s="17">
        <f t="shared" si="3"/>
        <v>2355079.7799999998</v>
      </c>
      <c r="U60" s="17">
        <f t="shared" si="4"/>
        <v>-18148745.359999999</v>
      </c>
      <c r="V60" s="17">
        <f t="shared" si="5"/>
        <v>35.223408379907568</v>
      </c>
      <c r="W60" s="17">
        <f t="shared" si="6"/>
        <v>21288.019999999553</v>
      </c>
      <c r="X60" s="17">
        <f t="shared" si="2"/>
        <v>100.21617885718454</v>
      </c>
      <c r="Y60" s="17">
        <f t="shared" si="7"/>
        <v>9426358.0800000001</v>
      </c>
      <c r="Z60" s="17">
        <f t="shared" si="8"/>
        <v>2231.0176762399515</v>
      </c>
      <c r="AA60" s="17">
        <f t="shared" si="35"/>
        <v>3.785758612832804</v>
      </c>
      <c r="AB60" s="30"/>
    </row>
    <row r="61" spans="1:28" s="15" customFormat="1" ht="39" customHeight="1" x14ac:dyDescent="0.3">
      <c r="A61" s="14"/>
      <c r="B61" s="62" t="s">
        <v>2</v>
      </c>
      <c r="C61" s="62"/>
      <c r="D61" s="62"/>
      <c r="E61" s="62"/>
      <c r="F61" s="62"/>
      <c r="G61" s="62"/>
      <c r="H61" s="62"/>
      <c r="I61" s="62"/>
      <c r="J61" s="17">
        <v>4835497.8</v>
      </c>
      <c r="K61" s="17">
        <v>6004588.7999999998</v>
      </c>
      <c r="L61" s="27">
        <f>K61-5677833.4</f>
        <v>326755.39999999944</v>
      </c>
      <c r="M61" s="17">
        <v>3378455.12</v>
      </c>
      <c r="N61" s="27">
        <v>25142.720000000001</v>
      </c>
      <c r="O61" s="17">
        <v>0</v>
      </c>
      <c r="P61" s="17">
        <v>0</v>
      </c>
      <c r="Q61" s="17">
        <v>94760</v>
      </c>
      <c r="R61" s="17">
        <v>-94750</v>
      </c>
      <c r="S61" s="17">
        <v>860</v>
      </c>
      <c r="T61" s="17">
        <f t="shared" si="3"/>
        <v>-189510</v>
      </c>
      <c r="U61" s="17">
        <f t="shared" si="4"/>
        <v>860</v>
      </c>
      <c r="V61" s="17">
        <v>0</v>
      </c>
      <c r="W61" s="17">
        <f t="shared" si="6"/>
        <v>860</v>
      </c>
      <c r="X61" s="17">
        <v>0</v>
      </c>
      <c r="Y61" s="17">
        <f t="shared" si="7"/>
        <v>-24282.720000000001</v>
      </c>
      <c r="Z61" s="17">
        <f t="shared" si="8"/>
        <v>3.4204732025811051</v>
      </c>
      <c r="AA61" s="17">
        <f t="shared" si="35"/>
        <v>7.6946608992537069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2" t="s">
        <v>0</v>
      </c>
      <c r="C63" s="62"/>
      <c r="D63" s="62"/>
      <c r="E63" s="62"/>
      <c r="F63" s="62"/>
      <c r="G63" s="62"/>
      <c r="H63" s="62"/>
      <c r="I63" s="62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-6804049.0599999996</v>
      </c>
      <c r="N63" s="17">
        <f>M63</f>
        <v>-6804049.0599999996</v>
      </c>
      <c r="O63" s="17">
        <v>0</v>
      </c>
      <c r="P63" s="17">
        <v>0</v>
      </c>
      <c r="Q63" s="17">
        <v>-5000</v>
      </c>
      <c r="R63" s="17">
        <v>0</v>
      </c>
      <c r="S63" s="17">
        <v>-5355218.76</v>
      </c>
      <c r="T63" s="17">
        <f t="shared" si="3"/>
        <v>5000</v>
      </c>
      <c r="U63" s="17">
        <f t="shared" si="4"/>
        <v>-5355218.76</v>
      </c>
      <c r="V63" s="17">
        <v>0</v>
      </c>
      <c r="W63" s="17">
        <f t="shared" si="6"/>
        <v>-5355218.76</v>
      </c>
      <c r="X63" s="17">
        <v>0</v>
      </c>
      <c r="Y63" s="17">
        <f t="shared" si="7"/>
        <v>1448830.2999999998</v>
      </c>
      <c r="Z63" s="17">
        <f t="shared" si="8"/>
        <v>78.706351361905078</v>
      </c>
      <c r="AA63" s="17">
        <f t="shared" si="35"/>
        <v>125.79238876528176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593305412.02999997</v>
      </c>
      <c r="N64" s="18">
        <f t="shared" si="37"/>
        <v>588161812.67727494</v>
      </c>
      <c r="O64" s="18">
        <f t="shared" si="37"/>
        <v>2071874758.79</v>
      </c>
      <c r="P64" s="18">
        <f t="shared" si="37"/>
        <v>714165911.97000003</v>
      </c>
      <c r="Q64" s="18">
        <f t="shared" ref="Q64" si="38">Q56+Q7</f>
        <v>33968952.719999999</v>
      </c>
      <c r="R64" s="18">
        <f t="shared" si="37"/>
        <v>39941137.969999999</v>
      </c>
      <c r="S64" s="18">
        <f t="shared" si="37"/>
        <v>685241013.54999995</v>
      </c>
      <c r="T64" s="18">
        <f t="shared" si="3"/>
        <v>5972185.25</v>
      </c>
      <c r="U64" s="18">
        <f t="shared" si="4"/>
        <v>-1386633745.24</v>
      </c>
      <c r="V64" s="17">
        <f t="shared" si="5"/>
        <v>33.073476600978964</v>
      </c>
      <c r="W64" s="17">
        <f t="shared" si="6"/>
        <v>-28924898.420000076</v>
      </c>
      <c r="X64" s="17">
        <f t="shared" si="2"/>
        <v>95.949834914381199</v>
      </c>
      <c r="Y64" s="18">
        <f t="shared" si="7"/>
        <v>97079200.87272501</v>
      </c>
      <c r="Z64" s="17">
        <f t="shared" si="8"/>
        <v>116.50552599306417</v>
      </c>
      <c r="AA64" s="17">
        <f t="shared" si="35"/>
        <v>28.388127700836424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6"/>
      <c r="W65" s="51"/>
      <c r="X65" s="51"/>
      <c r="Y65" s="10"/>
      <c r="Z65" s="10"/>
      <c r="AA65" s="10"/>
    </row>
    <row r="66" spans="1:27" s="5" customFormat="1" ht="18.75" x14ac:dyDescent="0.3">
      <c r="J66" s="5" t="s">
        <v>50</v>
      </c>
      <c r="K66" s="5" t="s">
        <v>50</v>
      </c>
      <c r="M66" s="37"/>
      <c r="N66" s="37"/>
      <c r="U66" s="45"/>
      <c r="V66" s="45"/>
      <c r="W66" s="45"/>
      <c r="X66" s="45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2"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fitToWidth="2" fitToHeight="4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BLKOKS1</cp:lastModifiedBy>
  <cp:lastPrinted>2021-03-17T12:28:24Z</cp:lastPrinted>
  <dcterms:created xsi:type="dcterms:W3CDTF">2018-12-30T09:36:16Z</dcterms:created>
  <dcterms:modified xsi:type="dcterms:W3CDTF">2021-04-30T14:18:45Z</dcterms:modified>
</cp:coreProperties>
</file>