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3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R54" i="2"/>
  <c r="R39" i="2"/>
  <c r="R36" i="2"/>
  <c r="R33" i="2"/>
  <c r="R31" i="2"/>
  <c r="R14" i="2"/>
  <c r="R23" i="2" l="1"/>
  <c r="R7" i="2"/>
  <c r="R62" i="2" s="1"/>
  <c r="AA16" i="2" l="1"/>
  <c r="AA17" i="2"/>
  <c r="AA18" i="2"/>
  <c r="AA19" i="2"/>
  <c r="AA25" i="2"/>
  <c r="AA26" i="2"/>
  <c r="AA28" i="2"/>
  <c r="AA29" i="2"/>
  <c r="AA3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Y23" i="2" l="1"/>
  <c r="T54" i="2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Y31" i="2" s="1"/>
  <c r="Q33" i="2"/>
  <c r="Y33" i="2" s="1"/>
  <c r="Q36" i="2"/>
  <c r="Q39" i="2"/>
  <c r="Q54" i="2"/>
  <c r="Y54" i="2" s="1"/>
  <c r="Q7" i="2" l="1"/>
  <c r="Q62" i="2" s="1"/>
  <c r="N56" i="2" l="1"/>
  <c r="AA56" i="2" s="1"/>
  <c r="N57" i="2"/>
  <c r="AA57" i="2" s="1"/>
  <c r="N58" i="2"/>
  <c r="AA58" i="2" s="1"/>
  <c r="N59" i="2"/>
  <c r="AA59" i="2" s="1"/>
  <c r="N60" i="2"/>
  <c r="AA60" i="2" s="1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<sst xmlns="http://schemas.openxmlformats.org/spreadsheetml/2006/main" count="139" uniqueCount="89">
  <si>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</si>
  <si>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</si>
  <si>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</si>
  <si>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</si>
  <si>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</si>
  <si>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</si>
  <si>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</si>
  <si>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</si>
  <si>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</si>
  <si>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</si>
  <si>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</si>
  <si>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</si>
  <si>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</si>
  <si>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</si>
  <si>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</si>
  <si>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</si>
  <si>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</si>
  <si>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</si>
  <si>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</si>
  <si>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</si>
  <si>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</si>
  <si>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</si>
  <si>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</si>
  <si>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</si>
  <si>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</si>
  <si>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</si>
  <si>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</si>
  <si>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</si>
  <si>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</si>
  <si>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</si>
  <si>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</si>
  <si>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</si>
  <si>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</si>
  <si>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</si>
  <si>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</si>
  <si>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</si>
  <si>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</si>
  <si>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</si>
  <si>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</si>
  <si>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</si>
  <si>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</si>
  <si>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</si>
  <si>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</si>
  <si>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</si>
  <si>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</si>
  <si>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</si>
  <si>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</si>
  <si>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</si>
  <si>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</si>
  <si>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</si>
  <si>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</si>
  <si>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</si>
  <si>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</si>
  <si>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</si>
  <si>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</si>
  <si>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</si>
  <si>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</si>
  <si>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</si>
  <si>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</si>
  <si>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</si>
  <si>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</si>
  <si>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</si>
  <si>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</si>
  <si>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</si>
  <si>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</si>
  <si>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</si>
  <si>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</si>
  <si>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</si>
  <si>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</si>
  <si>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</si>
  <si>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</si>
  <si>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</si>
  <si>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</si>
  <si>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</si>
  <si>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</si>
  <si>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</si>
  <si>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</si>
  <si>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</si>
  <si>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</si>
  <si>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10 месяцев 2020 года</t>
  </si>
  <si>
    <t>откл.+- от плана за 10 месяцев 2020 года</t>
  </si>
  <si>
    <t>с 09.10.2020 по 15.10.2020 (неделя) П</t>
  </si>
  <si>
    <t>с 16.10.2020 по 22.10.2020 (неделя) Т</t>
  </si>
  <si>
    <t>с 01.01.2020 по 22.10.2020</t>
  </si>
  <si>
    <t>Исполнено на 22.10.2019 год (в сопоставимых условиях 2020 года)</t>
  </si>
  <si>
    <t>Исполнено по 22.10.2019 год</t>
  </si>
  <si>
    <t>Информация об исполнении бюджета Благодарненского городского округа Ставропольского края по доходам по состоянию на 22 октября 2020 года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</si>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</sst>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showGridLines="0" tabSelected="1" zoomScale="68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A3" sqref="AA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88</v>
      </c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61" t="s">
        <v>43</v>
      </c>
      <c r="J4" s="59" t="s">
        <v>74</v>
      </c>
      <c r="K4" s="59" t="s">
        <v>68</v>
      </c>
      <c r="L4" s="62" t="s">
        <v>69</v>
      </c>
      <c r="M4" s="60" t="s">
        <v>85</v>
      </c>
      <c r="N4" s="62" t="s">
        <v>84</v>
      </c>
      <c r="O4" s="69" t="s">
        <v>70</v>
      </c>
      <c r="P4" s="70"/>
      <c r="Q4" s="71"/>
      <c r="R4" s="66" t="s">
        <v>53</v>
      </c>
      <c r="S4" s="67"/>
      <c r="T4" s="68"/>
      <c r="U4" s="64" t="s">
        <v>75</v>
      </c>
      <c r="V4" s="61" t="s">
        <v>71</v>
      </c>
      <c r="W4" s="61"/>
      <c r="X4" s="62" t="s">
        <v>80</v>
      </c>
      <c r="Y4" s="62"/>
      <c r="Z4" s="62" t="s">
        <v>72</v>
      </c>
      <c r="AA4" s="62"/>
      <c r="AB4" s="62" t="s">
        <v>73</v>
      </c>
      <c r="AC4" s="64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61"/>
      <c r="J5" s="59"/>
      <c r="K5" s="59"/>
      <c r="L5" s="62"/>
      <c r="M5" s="60"/>
      <c r="N5" s="62"/>
      <c r="O5" s="51" t="s">
        <v>77</v>
      </c>
      <c r="P5" s="53" t="s">
        <v>78</v>
      </c>
      <c r="Q5" s="53" t="s">
        <v>79</v>
      </c>
      <c r="R5" s="50" t="s">
        <v>81</v>
      </c>
      <c r="S5" s="50" t="s">
        <v>82</v>
      </c>
      <c r="T5" s="50" t="s">
        <v>83</v>
      </c>
      <c r="U5" s="65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62"/>
      <c r="AC5" s="65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2">
        <v>6</v>
      </c>
      <c r="S6" s="54">
        <v>7</v>
      </c>
      <c r="T6" s="23">
        <v>8</v>
      </c>
      <c r="U6" s="38">
        <v>9</v>
      </c>
      <c r="V6" s="23">
        <v>10</v>
      </c>
      <c r="W6" s="23">
        <v>11</v>
      </c>
      <c r="X6" s="23">
        <v>12</v>
      </c>
      <c r="Y6" s="23">
        <v>13</v>
      </c>
      <c r="Z6" s="23">
        <v>14</v>
      </c>
      <c r="AA6" s="23">
        <v>15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8" t="s">
        <v>8</v>
      </c>
      <c r="C7" s="58"/>
      <c r="D7" s="58"/>
      <c r="E7" s="58"/>
      <c r="F7" s="58"/>
      <c r="G7" s="58"/>
      <c r="H7" s="58"/>
      <c r="I7" s="58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352932836.19999999</v>
      </c>
      <c r="N7" s="17">
        <f t="shared" si="0"/>
        <v>270292533.75477892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261508457.17000002</v>
      </c>
      <c r="R7" s="17">
        <f t="shared" ref="R7" si="1">R8+R9+R10+R11+R12+R13+R14+R21+R22+R23+R35+R36+R39+R42+R53</f>
        <v>17147064.670000002</v>
      </c>
      <c r="S7" s="17">
        <f t="shared" si="0"/>
        <v>11625743.590000002</v>
      </c>
      <c r="T7" s="17">
        <f t="shared" si="0"/>
        <v>260142778.19999993</v>
      </c>
      <c r="U7" s="17">
        <f>S7-R7</f>
        <v>-5521321.0800000001</v>
      </c>
      <c r="V7" s="17">
        <f>T7-P7</f>
        <v>-74801969.660000026</v>
      </c>
      <c r="W7" s="17">
        <f>T7/P7*100</f>
        <v>77.667370472915806</v>
      </c>
      <c r="X7" s="17">
        <f t="shared" ref="X7:X38" si="2">T7-Q7</f>
        <v>-1365678.9700000882</v>
      </c>
      <c r="Y7" s="17">
        <f t="shared" ref="Y7:Y62" si="3">T7/Q7*100</f>
        <v>99.477768717394753</v>
      </c>
      <c r="Z7" s="17">
        <f t="shared" ref="Z7:Z38" si="4">T7-N7</f>
        <v>-10149755.554778993</v>
      </c>
      <c r="AA7" s="17">
        <f t="shared" ref="AA7:AA62" si="5">T7/N7*100</f>
        <v>96.244899770710163</v>
      </c>
      <c r="AB7" s="17">
        <f t="shared" ref="AB7:AB62" si="6">N7/L7*100</f>
        <v>73.576309804564559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8" t="s">
        <v>35</v>
      </c>
      <c r="C8" s="58"/>
      <c r="D8" s="58"/>
      <c r="E8" s="58"/>
      <c r="F8" s="58"/>
      <c r="G8" s="58"/>
      <c r="H8" s="58"/>
      <c r="I8" s="58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204500937.91999999</v>
      </c>
      <c r="N8" s="27">
        <f>M8/57.46*100*34.24/100</f>
        <v>121860635.47477898</v>
      </c>
      <c r="O8" s="17">
        <v>171081000</v>
      </c>
      <c r="P8" s="17">
        <v>155702561.28999999</v>
      </c>
      <c r="Q8" s="17">
        <v>132300914.62</v>
      </c>
      <c r="R8" s="17">
        <v>7795432.2400000002</v>
      </c>
      <c r="S8" s="17">
        <v>2035411.14</v>
      </c>
      <c r="T8" s="17">
        <v>128390254.45999999</v>
      </c>
      <c r="U8" s="17">
        <f t="shared" ref="U8:U62" si="8">S8-R8</f>
        <v>-5760021.1000000006</v>
      </c>
      <c r="V8" s="17">
        <f t="shared" ref="V8:V62" si="9">T8-P8</f>
        <v>-27312306.829999998</v>
      </c>
      <c r="W8" s="17">
        <f t="shared" ref="W8:W62" si="10">T8/P8*100</f>
        <v>82.458665674015378</v>
      </c>
      <c r="X8" s="17">
        <f t="shared" si="2"/>
        <v>-3910660.1600000113</v>
      </c>
      <c r="Y8" s="17">
        <f t="shared" si="3"/>
        <v>97.044117063565011</v>
      </c>
      <c r="Z8" s="17">
        <f t="shared" si="4"/>
        <v>6529618.9852210134</v>
      </c>
      <c r="AA8" s="17">
        <f t="shared" si="5"/>
        <v>105.3582676307087</v>
      </c>
      <c r="AB8" s="17">
        <f t="shared" si="6"/>
        <v>77.042020620338249</v>
      </c>
      <c r="AC8" s="17">
        <v>255571677.94</v>
      </c>
    </row>
    <row r="9" spans="1:30" s="15" customFormat="1" ht="54" hidden="1" customHeight="1" x14ac:dyDescent="0.3">
      <c r="A9" s="14"/>
      <c r="B9" s="58" t="s">
        <v>34</v>
      </c>
      <c r="C9" s="58"/>
      <c r="D9" s="58"/>
      <c r="E9" s="58"/>
      <c r="F9" s="58"/>
      <c r="G9" s="58"/>
      <c r="H9" s="58"/>
      <c r="I9" s="58"/>
      <c r="J9" s="17">
        <v>19969879.079999998</v>
      </c>
      <c r="K9" s="17">
        <v>21737050.32</v>
      </c>
      <c r="L9" s="17">
        <f>K9</f>
        <v>21737050.32</v>
      </c>
      <c r="M9" s="17">
        <v>16182503.050000001</v>
      </c>
      <c r="N9" s="17">
        <f>M9</f>
        <v>16182503.050000001</v>
      </c>
      <c r="O9" s="17">
        <v>22705020</v>
      </c>
      <c r="P9" s="17">
        <v>21785000</v>
      </c>
      <c r="Q9" s="17">
        <v>18481217.07</v>
      </c>
      <c r="R9" s="17">
        <v>0</v>
      </c>
      <c r="S9" s="17">
        <v>0</v>
      </c>
      <c r="T9" s="17">
        <v>15046403.25</v>
      </c>
      <c r="U9" s="17">
        <f t="shared" si="8"/>
        <v>0</v>
      </c>
      <c r="V9" s="17">
        <f t="shared" si="9"/>
        <v>-6738596.75</v>
      </c>
      <c r="W9" s="17">
        <f t="shared" si="10"/>
        <v>69.067722056460866</v>
      </c>
      <c r="X9" s="17">
        <f t="shared" si="2"/>
        <v>-3434813.8200000003</v>
      </c>
      <c r="Y9" s="17">
        <f t="shared" si="3"/>
        <v>81.414569143416273</v>
      </c>
      <c r="Z9" s="17">
        <f t="shared" si="4"/>
        <v>-1136099.8000000007</v>
      </c>
      <c r="AA9" s="17">
        <f t="shared" si="5"/>
        <v>92.979455672032145</v>
      </c>
      <c r="AB9" s="17">
        <f t="shared" si="6"/>
        <v>74.446637477352084</v>
      </c>
      <c r="AC9" s="31">
        <v>21311346.530000001</v>
      </c>
    </row>
    <row r="10" spans="1:30" s="15" customFormat="1" ht="57.75" hidden="1" customHeight="1" x14ac:dyDescent="0.3">
      <c r="A10" s="14"/>
      <c r="B10" s="58" t="s">
        <v>33</v>
      </c>
      <c r="C10" s="58"/>
      <c r="D10" s="58"/>
      <c r="E10" s="58"/>
      <c r="F10" s="58"/>
      <c r="G10" s="58"/>
      <c r="H10" s="58"/>
      <c r="I10" s="58"/>
      <c r="J10" s="17">
        <v>12137800</v>
      </c>
      <c r="K10" s="17">
        <v>12511583.869999999</v>
      </c>
      <c r="L10" s="17">
        <f>K10</f>
        <v>12511583.869999999</v>
      </c>
      <c r="M10" s="17">
        <v>10145590.279999999</v>
      </c>
      <c r="N10" s="17">
        <f t="shared" ref="N10:N13" si="11">M10</f>
        <v>10145590.279999999</v>
      </c>
      <c r="O10" s="17">
        <v>12396483</v>
      </c>
      <c r="P10" s="17">
        <v>11075422.57</v>
      </c>
      <c r="Q10" s="17">
        <v>10646897.5</v>
      </c>
      <c r="R10" s="17">
        <v>475410.57</v>
      </c>
      <c r="S10" s="17">
        <v>827074.74</v>
      </c>
      <c r="T10" s="17">
        <v>9475183.75</v>
      </c>
      <c r="U10" s="17">
        <f t="shared" si="8"/>
        <v>351664.17</v>
      </c>
      <c r="V10" s="17">
        <f t="shared" si="9"/>
        <v>-1600238.8200000003</v>
      </c>
      <c r="W10" s="17">
        <f t="shared" si="10"/>
        <v>85.55144230492327</v>
      </c>
      <c r="X10" s="17">
        <f t="shared" si="2"/>
        <v>-1171713.75</v>
      </c>
      <c r="Y10" s="17">
        <f t="shared" si="3"/>
        <v>88.994786979023701</v>
      </c>
      <c r="Z10" s="17">
        <f t="shared" si="4"/>
        <v>-670406.52999999933</v>
      </c>
      <c r="AA10" s="17">
        <f t="shared" si="5"/>
        <v>93.392138737146013</v>
      </c>
      <c r="AB10" s="17">
        <f t="shared" si="6"/>
        <v>81.089575751690973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8" t="s">
        <v>32</v>
      </c>
      <c r="C11" s="58"/>
      <c r="D11" s="58"/>
      <c r="E11" s="58"/>
      <c r="F11" s="58"/>
      <c r="G11" s="58"/>
      <c r="H11" s="58"/>
      <c r="I11" s="58"/>
      <c r="J11" s="17">
        <v>15099490</v>
      </c>
      <c r="K11" s="17">
        <v>15106830.01</v>
      </c>
      <c r="L11" s="17">
        <f>K11</f>
        <v>15106830.01</v>
      </c>
      <c r="M11" s="17">
        <v>15012434.539999999</v>
      </c>
      <c r="N11" s="17">
        <f t="shared" si="11"/>
        <v>15012434.539999999</v>
      </c>
      <c r="O11" s="17">
        <v>15785007</v>
      </c>
      <c r="P11" s="17">
        <v>10525000</v>
      </c>
      <c r="Q11" s="17">
        <v>10491602.24</v>
      </c>
      <c r="R11" s="17">
        <v>10512.51</v>
      </c>
      <c r="S11" s="17">
        <v>143343.47</v>
      </c>
      <c r="T11" s="17">
        <v>10686989.060000001</v>
      </c>
      <c r="U11" s="17">
        <f t="shared" si="8"/>
        <v>132830.96</v>
      </c>
      <c r="V11" s="17">
        <f t="shared" si="9"/>
        <v>161989.06000000052</v>
      </c>
      <c r="W11" s="17">
        <f t="shared" si="10"/>
        <v>101.53908845605702</v>
      </c>
      <c r="X11" s="17">
        <f t="shared" si="2"/>
        <v>195386.8200000003</v>
      </c>
      <c r="Y11" s="17">
        <f t="shared" si="3"/>
        <v>101.86231631289904</v>
      </c>
      <c r="Z11" s="17">
        <f t="shared" si="4"/>
        <v>-4325445.4799999986</v>
      </c>
      <c r="AA11" s="17">
        <f t="shared" si="5"/>
        <v>71.187581411429107</v>
      </c>
      <c r="AB11" s="17">
        <f t="shared" si="6"/>
        <v>99.375147069653153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8" t="s">
        <v>31</v>
      </c>
      <c r="C12" s="58"/>
      <c r="D12" s="58"/>
      <c r="E12" s="58"/>
      <c r="F12" s="58"/>
      <c r="G12" s="58"/>
      <c r="H12" s="58"/>
      <c r="I12" s="58"/>
      <c r="J12" s="17">
        <v>174000</v>
      </c>
      <c r="K12" s="17">
        <v>231716.17</v>
      </c>
      <c r="L12" s="17">
        <f>K12</f>
        <v>231716.17</v>
      </c>
      <c r="M12" s="17">
        <v>155052.17000000001</v>
      </c>
      <c r="N12" s="17">
        <f t="shared" si="11"/>
        <v>155052.17000000001</v>
      </c>
      <c r="O12" s="17">
        <v>279640</v>
      </c>
      <c r="P12" s="17">
        <v>205406</v>
      </c>
      <c r="Q12" s="17">
        <v>160786.26</v>
      </c>
      <c r="R12" s="17">
        <v>0</v>
      </c>
      <c r="S12" s="17">
        <v>0</v>
      </c>
      <c r="T12" s="17">
        <v>164520.01</v>
      </c>
      <c r="U12" s="17">
        <f t="shared" si="8"/>
        <v>0</v>
      </c>
      <c r="V12" s="17">
        <f t="shared" si="9"/>
        <v>-40885.989999999991</v>
      </c>
      <c r="W12" s="17">
        <f t="shared" si="10"/>
        <v>80.095036172263718</v>
      </c>
      <c r="X12" s="17">
        <f t="shared" si="2"/>
        <v>3733.75</v>
      </c>
      <c r="Y12" s="17">
        <f t="shared" si="3"/>
        <v>102.32218225612064</v>
      </c>
      <c r="Z12" s="17">
        <f t="shared" si="4"/>
        <v>9467.8399999999965</v>
      </c>
      <c r="AA12" s="17">
        <f t="shared" si="5"/>
        <v>106.10622863259506</v>
      </c>
      <c r="AB12" s="17">
        <f t="shared" si="6"/>
        <v>66.914695681358793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8" t="s">
        <v>30</v>
      </c>
      <c r="C13" s="58"/>
      <c r="D13" s="58"/>
      <c r="E13" s="58"/>
      <c r="F13" s="58"/>
      <c r="G13" s="58"/>
      <c r="H13" s="58"/>
      <c r="I13" s="58"/>
      <c r="J13" s="17">
        <v>7243257.4500000002</v>
      </c>
      <c r="K13" s="17">
        <v>7565305.1299999999</v>
      </c>
      <c r="L13" s="17">
        <f>K13</f>
        <v>7565305.1299999999</v>
      </c>
      <c r="M13" s="17">
        <v>2810290.28</v>
      </c>
      <c r="N13" s="17">
        <f t="shared" si="11"/>
        <v>2810290.28</v>
      </c>
      <c r="O13" s="17">
        <v>9878000</v>
      </c>
      <c r="P13" s="17">
        <v>7065305.1299999999</v>
      </c>
      <c r="Q13" s="17">
        <v>3260978.22</v>
      </c>
      <c r="R13" s="17">
        <v>360477.92</v>
      </c>
      <c r="S13" s="17">
        <v>433967.67</v>
      </c>
      <c r="T13" s="17">
        <v>2519522.38</v>
      </c>
      <c r="U13" s="17">
        <f t="shared" si="8"/>
        <v>73489.75</v>
      </c>
      <c r="V13" s="17">
        <f t="shared" si="9"/>
        <v>-4545782.75</v>
      </c>
      <c r="W13" s="17">
        <f t="shared" si="10"/>
        <v>35.660489301471962</v>
      </c>
      <c r="X13" s="17">
        <f t="shared" si="2"/>
        <v>-741455.84000000032</v>
      </c>
      <c r="Y13" s="17">
        <f t="shared" si="3"/>
        <v>77.262778529075845</v>
      </c>
      <c r="Z13" s="17">
        <f t="shared" si="4"/>
        <v>-290767.89999999991</v>
      </c>
      <c r="AA13" s="17">
        <f t="shared" si="5"/>
        <v>89.653456724050585</v>
      </c>
      <c r="AB13" s="17">
        <f t="shared" si="6"/>
        <v>37.147084376754016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8" t="s">
        <v>25</v>
      </c>
      <c r="C14" s="58"/>
      <c r="D14" s="58"/>
      <c r="E14" s="58"/>
      <c r="F14" s="58"/>
      <c r="G14" s="58"/>
      <c r="H14" s="58"/>
      <c r="I14" s="58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29640895.52</v>
      </c>
      <c r="N14" s="17">
        <f t="shared" ref="N14" si="12">N15+N20</f>
        <v>29640895.52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36658547.119999997</v>
      </c>
      <c r="R14" s="17">
        <f t="shared" ref="R14" si="14">R15+R20</f>
        <v>5009729.4800000004</v>
      </c>
      <c r="S14" s="17">
        <f t="shared" si="13"/>
        <v>3985503.5599999996</v>
      </c>
      <c r="T14" s="17">
        <f t="shared" si="13"/>
        <v>33246513.200000003</v>
      </c>
      <c r="U14" s="17">
        <f t="shared" si="8"/>
        <v>-1024225.9200000009</v>
      </c>
      <c r="V14" s="17">
        <f t="shared" si="9"/>
        <v>-20769898.719999999</v>
      </c>
      <c r="W14" s="17">
        <f t="shared" si="10"/>
        <v>61.548910818510358</v>
      </c>
      <c r="X14" s="17">
        <f t="shared" si="2"/>
        <v>-3412033.9199999943</v>
      </c>
      <c r="Y14" s="17">
        <f t="shared" si="3"/>
        <v>90.692391848397961</v>
      </c>
      <c r="Z14" s="17">
        <f t="shared" si="4"/>
        <v>3605617.6800000034</v>
      </c>
      <c r="AA14" s="17">
        <f t="shared" si="5"/>
        <v>112.16433450051176</v>
      </c>
      <c r="AB14" s="17">
        <f t="shared" si="6"/>
        <v>58.100706036482073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13911659.699999999</v>
      </c>
      <c r="N15" s="37">
        <f>M15</f>
        <v>13911659.699999999</v>
      </c>
      <c r="O15" s="18">
        <v>18745812.460000001</v>
      </c>
      <c r="P15" s="18">
        <v>22539211.149999999</v>
      </c>
      <c r="Q15" s="18">
        <v>20739361.879999999</v>
      </c>
      <c r="R15" s="18">
        <v>1367513.53</v>
      </c>
      <c r="S15" s="18">
        <v>1103508.05</v>
      </c>
      <c r="T15" s="18">
        <v>19908870.82</v>
      </c>
      <c r="U15" s="17">
        <f t="shared" si="8"/>
        <v>-264005.48</v>
      </c>
      <c r="V15" s="17">
        <f t="shared" si="9"/>
        <v>-2630340.3299999982</v>
      </c>
      <c r="W15" s="17">
        <f t="shared" si="10"/>
        <v>88.329936161053283</v>
      </c>
      <c r="X15" s="18">
        <f t="shared" si="2"/>
        <v>-830491.05999999866</v>
      </c>
      <c r="Y15" s="17">
        <f t="shared" si="3"/>
        <v>95.995580458042525</v>
      </c>
      <c r="Z15" s="18">
        <f t="shared" si="4"/>
        <v>5997211.120000001</v>
      </c>
      <c r="AA15" s="17">
        <f t="shared" si="5"/>
        <v>143.10924252984711</v>
      </c>
      <c r="AB15" s="17">
        <f t="shared" si="6"/>
        <v>84.624861698427651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15729235.82</v>
      </c>
      <c r="N20" s="18">
        <f>M20</f>
        <v>15729235.82</v>
      </c>
      <c r="O20" s="18">
        <v>39194385.340000004</v>
      </c>
      <c r="P20" s="18">
        <v>31477200.77</v>
      </c>
      <c r="Q20" s="18">
        <v>15919185.24</v>
      </c>
      <c r="R20" s="18">
        <v>3642215.95</v>
      </c>
      <c r="S20" s="18">
        <v>2881995.51</v>
      </c>
      <c r="T20" s="18">
        <v>13337642.380000001</v>
      </c>
      <c r="U20" s="17">
        <f t="shared" si="8"/>
        <v>-760220.44000000041</v>
      </c>
      <c r="V20" s="17">
        <f t="shared" si="9"/>
        <v>-18139558.390000001</v>
      </c>
      <c r="W20" s="17">
        <f t="shared" si="10"/>
        <v>42.372390345178715</v>
      </c>
      <c r="X20" s="18">
        <f t="shared" si="2"/>
        <v>-2581542.8599999994</v>
      </c>
      <c r="Y20" s="17">
        <f t="shared" si="3"/>
        <v>83.783448580563174</v>
      </c>
      <c r="Z20" s="18">
        <f t="shared" si="4"/>
        <v>-2391593.4399999995</v>
      </c>
      <c r="AA20" s="17">
        <f t="shared" si="5"/>
        <v>84.795234381577217</v>
      </c>
      <c r="AB20" s="17">
        <f t="shared" si="6"/>
        <v>45.490194318005805</v>
      </c>
      <c r="AC20" s="32">
        <v>33105554.100000001</v>
      </c>
    </row>
    <row r="21" spans="1:30" s="15" customFormat="1" ht="37.5" hidden="1" customHeight="1" x14ac:dyDescent="0.3">
      <c r="A21" s="14"/>
      <c r="B21" s="58" t="s">
        <v>24</v>
      </c>
      <c r="C21" s="58"/>
      <c r="D21" s="58"/>
      <c r="E21" s="58"/>
      <c r="F21" s="58"/>
      <c r="G21" s="58"/>
      <c r="H21" s="58"/>
      <c r="I21" s="58"/>
      <c r="J21" s="17">
        <v>6445100</v>
      </c>
      <c r="K21" s="17">
        <v>6713532.96</v>
      </c>
      <c r="L21" s="17">
        <f>K21</f>
        <v>6713532.96</v>
      </c>
      <c r="M21" s="17">
        <v>5237643.1100000003</v>
      </c>
      <c r="N21" s="17">
        <f>M21</f>
        <v>5237643.1100000003</v>
      </c>
      <c r="O21" s="17">
        <v>5417000</v>
      </c>
      <c r="P21" s="17">
        <v>5417000</v>
      </c>
      <c r="Q21" s="17">
        <v>4655345.3</v>
      </c>
      <c r="R21" s="17">
        <v>162761.10999999999</v>
      </c>
      <c r="S21" s="17">
        <v>133372.25</v>
      </c>
      <c r="T21" s="17">
        <v>5454193.7400000002</v>
      </c>
      <c r="U21" s="17">
        <f t="shared" si="8"/>
        <v>-29388.859999999986</v>
      </c>
      <c r="V21" s="17">
        <f t="shared" si="9"/>
        <v>37193.740000000224</v>
      </c>
      <c r="W21" s="17">
        <f t="shared" si="10"/>
        <v>100.68661140852871</v>
      </c>
      <c r="X21" s="17">
        <f t="shared" si="2"/>
        <v>798848.44000000041</v>
      </c>
      <c r="Y21" s="17">
        <f t="shared" si="3"/>
        <v>117.15981068042365</v>
      </c>
      <c r="Z21" s="17">
        <f t="shared" si="4"/>
        <v>216550.62999999989</v>
      </c>
      <c r="AA21" s="17">
        <f t="shared" si="5"/>
        <v>104.13450526223424</v>
      </c>
      <c r="AB21" s="17">
        <f t="shared" si="6"/>
        <v>78.016197152922004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8" t="s">
        <v>18</v>
      </c>
      <c r="C23" s="58"/>
      <c r="D23" s="58"/>
      <c r="E23" s="58"/>
      <c r="F23" s="58"/>
      <c r="G23" s="58"/>
      <c r="H23" s="58"/>
      <c r="I23" s="58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30204084.07</v>
      </c>
      <c r="N23" s="17">
        <f t="shared" ref="N23" si="16">N24+N27+N31+N33</f>
        <v>30204084.07</v>
      </c>
      <c r="O23" s="17">
        <f t="shared" si="15"/>
        <v>44662630</v>
      </c>
      <c r="P23" s="17">
        <f t="shared" si="15"/>
        <v>38696989.460000001</v>
      </c>
      <c r="Q23" s="17">
        <v>22081378.379999999</v>
      </c>
      <c r="R23" s="17">
        <f t="shared" ref="R23" si="17">R24+R27+R31+R33</f>
        <v>2414796.5</v>
      </c>
      <c r="S23" s="17">
        <f t="shared" ref="S23" si="18">S24+S27+S31+S33</f>
        <v>3808388.5500000003</v>
      </c>
      <c r="T23" s="17">
        <f t="shared" ref="T23" si="19">T24+T27+T31+T33</f>
        <v>28349826.550000001</v>
      </c>
      <c r="U23" s="17">
        <f t="shared" si="8"/>
        <v>1393592.0500000003</v>
      </c>
      <c r="V23" s="17">
        <f t="shared" si="9"/>
        <v>-10347162.91</v>
      </c>
      <c r="W23" s="17">
        <f t="shared" si="10"/>
        <v>73.261064867344345</v>
      </c>
      <c r="X23" s="17">
        <f t="shared" si="2"/>
        <v>6268448.1700000018</v>
      </c>
      <c r="Y23" s="17">
        <f t="shared" si="3"/>
        <v>128.38793875149383</v>
      </c>
      <c r="Z23" s="17">
        <f t="shared" si="4"/>
        <v>-1854257.5199999996</v>
      </c>
      <c r="AA23" s="17">
        <f t="shared" si="5"/>
        <v>93.860904652156862</v>
      </c>
      <c r="AB23" s="17">
        <f t="shared" si="6"/>
        <v>75.669692697622637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28923363.440000001</v>
      </c>
      <c r="N24" s="37">
        <f>M24</f>
        <v>28923363.440000001</v>
      </c>
      <c r="O24" s="41">
        <v>43816787.369999997</v>
      </c>
      <c r="P24" s="41">
        <v>38155181.82</v>
      </c>
      <c r="Q24" s="18">
        <v>19139644.93</v>
      </c>
      <c r="R24" s="18">
        <v>2400835.2999999998</v>
      </c>
      <c r="S24" s="18">
        <v>3796799.22</v>
      </c>
      <c r="T24" s="18">
        <v>27688775.280000001</v>
      </c>
      <c r="U24" s="17">
        <f t="shared" si="8"/>
        <v>1395963.9200000004</v>
      </c>
      <c r="V24" s="17">
        <f t="shared" si="9"/>
        <v>-10466406.539999999</v>
      </c>
      <c r="W24" s="17">
        <f t="shared" si="10"/>
        <v>72.568846377469569</v>
      </c>
      <c r="X24" s="18">
        <f t="shared" si="2"/>
        <v>8549130.3500000015</v>
      </c>
      <c r="Y24" s="17">
        <f t="shared" si="3"/>
        <v>144.66713139803269</v>
      </c>
      <c r="Z24" s="18">
        <f t="shared" si="4"/>
        <v>-1234588.1600000001</v>
      </c>
      <c r="AA24" s="17">
        <f t="shared" si="5"/>
        <v>95.731519390678443</v>
      </c>
      <c r="AB24" s="17">
        <f t="shared" si="6"/>
        <v>75.605107624184754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1203860.99</v>
      </c>
      <c r="N27" s="18">
        <f>M27</f>
        <v>1203860.99</v>
      </c>
      <c r="O27" s="18">
        <v>810842.63</v>
      </c>
      <c r="P27" s="18">
        <v>474607.64</v>
      </c>
      <c r="Q27" s="18">
        <v>412832.98</v>
      </c>
      <c r="R27" s="18">
        <v>13961.2</v>
      </c>
      <c r="S27" s="18">
        <v>11589.33</v>
      </c>
      <c r="T27" s="18">
        <v>607999.61</v>
      </c>
      <c r="U27" s="17">
        <f t="shared" si="8"/>
        <v>-2371.8700000000008</v>
      </c>
      <c r="V27" s="17">
        <f t="shared" si="9"/>
        <v>133391.96999999997</v>
      </c>
      <c r="W27" s="17">
        <f t="shared" si="10"/>
        <v>128.10573592957752</v>
      </c>
      <c r="X27" s="18">
        <f t="shared" si="2"/>
        <v>195166.63</v>
      </c>
      <c r="Y27" s="17">
        <f t="shared" si="3"/>
        <v>147.27496092972029</v>
      </c>
      <c r="Z27" s="18">
        <f t="shared" si="4"/>
        <v>-595861.38</v>
      </c>
      <c r="AA27" s="17">
        <f t="shared" si="5"/>
        <v>50.504137525047646</v>
      </c>
      <c r="AB27" s="17">
        <f t="shared" si="6"/>
        <v>76.426853829626211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8" t="s">
        <v>17</v>
      </c>
      <c r="C31" s="58"/>
      <c r="D31" s="58"/>
      <c r="E31" s="58"/>
      <c r="F31" s="58"/>
      <c r="G31" s="58"/>
      <c r="H31" s="58"/>
      <c r="I31" s="58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20">M32</f>
        <v>52500</v>
      </c>
      <c r="N31" s="17">
        <f t="shared" si="20"/>
        <v>52500</v>
      </c>
      <c r="O31" s="17">
        <f t="shared" si="20"/>
        <v>35000</v>
      </c>
      <c r="P31" s="17">
        <f t="shared" si="20"/>
        <v>35000</v>
      </c>
      <c r="Q31" s="17">
        <f t="shared" si="20"/>
        <v>35000</v>
      </c>
      <c r="R31" s="17">
        <f t="shared" si="20"/>
        <v>0</v>
      </c>
      <c r="S31" s="17">
        <f t="shared" si="20"/>
        <v>0</v>
      </c>
      <c r="T31" s="17">
        <f t="shared" si="20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1">M34</f>
        <v>24359.64</v>
      </c>
      <c r="N33" s="17">
        <f t="shared" si="21"/>
        <v>24359.64</v>
      </c>
      <c r="O33" s="17">
        <f t="shared" si="21"/>
        <v>0</v>
      </c>
      <c r="P33" s="17">
        <f t="shared" si="21"/>
        <v>32200</v>
      </c>
      <c r="Q33" s="17">
        <f t="shared" si="21"/>
        <v>30566.61</v>
      </c>
      <c r="R33" s="17">
        <f>R34</f>
        <v>0</v>
      </c>
      <c r="S33" s="17">
        <f>S34</f>
        <v>0</v>
      </c>
      <c r="T33" s="17">
        <f t="shared" si="21"/>
        <v>39551.660000000003</v>
      </c>
      <c r="U33" s="17">
        <f t="shared" si="8"/>
        <v>0</v>
      </c>
      <c r="V33" s="17">
        <f t="shared" si="9"/>
        <v>7351.6600000000035</v>
      </c>
      <c r="W33" s="17">
        <f t="shared" si="10"/>
        <v>122.83124223602486</v>
      </c>
      <c r="X33" s="17">
        <f t="shared" si="2"/>
        <v>8985.0500000000029</v>
      </c>
      <c r="Y33" s="17">
        <f t="shared" si="3"/>
        <v>129.39498361120189</v>
      </c>
      <c r="Z33" s="17">
        <f t="shared" si="4"/>
        <v>15192.020000000004</v>
      </c>
      <c r="AA33" s="17">
        <f t="shared" si="5"/>
        <v>162.36553577967493</v>
      </c>
      <c r="AB33" s="17">
        <f t="shared" si="6"/>
        <v>75.692969119235897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24359.64</v>
      </c>
      <c r="N34" s="18">
        <f>M34</f>
        <v>24359.64</v>
      </c>
      <c r="O34" s="18">
        <v>0</v>
      </c>
      <c r="P34" s="18">
        <v>32200</v>
      </c>
      <c r="Q34" s="18">
        <v>30566.61</v>
      </c>
      <c r="R34" s="18">
        <v>0</v>
      </c>
      <c r="S34" s="18">
        <v>0</v>
      </c>
      <c r="T34" s="18">
        <v>39551.660000000003</v>
      </c>
      <c r="U34" s="17">
        <f t="shared" si="8"/>
        <v>0</v>
      </c>
      <c r="V34" s="17">
        <f t="shared" si="9"/>
        <v>7351.6600000000035</v>
      </c>
      <c r="W34" s="17">
        <f t="shared" si="10"/>
        <v>122.83124223602486</v>
      </c>
      <c r="X34" s="18">
        <f t="shared" si="2"/>
        <v>8985.0500000000029</v>
      </c>
      <c r="Y34" s="17">
        <f t="shared" si="3"/>
        <v>129.39498361120189</v>
      </c>
      <c r="Z34" s="18">
        <f t="shared" si="4"/>
        <v>15192.020000000004</v>
      </c>
      <c r="AA34" s="17">
        <f t="shared" si="5"/>
        <v>162.36553577967493</v>
      </c>
      <c r="AB34" s="17">
        <f t="shared" si="6"/>
        <v>75.692969119235897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8" t="s">
        <v>15</v>
      </c>
      <c r="C35" s="58"/>
      <c r="D35" s="58"/>
      <c r="E35" s="58"/>
      <c r="F35" s="58"/>
      <c r="G35" s="58"/>
      <c r="H35" s="58"/>
      <c r="I35" s="58"/>
      <c r="J35" s="17">
        <v>740430</v>
      </c>
      <c r="K35" s="17">
        <v>744358.93</v>
      </c>
      <c r="L35" s="17">
        <f>K35</f>
        <v>744358.93</v>
      </c>
      <c r="M35" s="17">
        <v>721814.78</v>
      </c>
      <c r="N35" s="17">
        <f>M35</f>
        <v>721814.78</v>
      </c>
      <c r="O35" s="17">
        <v>1066860</v>
      </c>
      <c r="P35" s="17">
        <v>350000</v>
      </c>
      <c r="Q35" s="17">
        <v>350000</v>
      </c>
      <c r="R35" s="17">
        <v>5816.22</v>
      </c>
      <c r="S35" s="17">
        <v>57791.65</v>
      </c>
      <c r="T35" s="17">
        <v>84895.2</v>
      </c>
      <c r="U35" s="17">
        <f t="shared" si="8"/>
        <v>51975.43</v>
      </c>
      <c r="V35" s="17">
        <f t="shared" si="9"/>
        <v>-265104.8</v>
      </c>
      <c r="W35" s="17">
        <f t="shared" si="10"/>
        <v>24.255771428571428</v>
      </c>
      <c r="X35" s="17">
        <f t="shared" si="2"/>
        <v>-265104.8</v>
      </c>
      <c r="Y35" s="17">
        <f t="shared" si="3"/>
        <v>24.255771428571428</v>
      </c>
      <c r="Z35" s="17">
        <f t="shared" si="4"/>
        <v>-636919.58000000007</v>
      </c>
      <c r="AA35" s="17">
        <f t="shared" si="5"/>
        <v>11.761355177570621</v>
      </c>
      <c r="AB35" s="17">
        <f t="shared" si="6"/>
        <v>96.971333439903788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8" t="s">
        <v>13</v>
      </c>
      <c r="C36" s="58"/>
      <c r="D36" s="58"/>
      <c r="E36" s="58"/>
      <c r="F36" s="58"/>
      <c r="G36" s="58"/>
      <c r="H36" s="58"/>
      <c r="I36" s="58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2">M37+M38</f>
        <v>31791980.799999997</v>
      </c>
      <c r="N36" s="17">
        <f t="shared" si="22"/>
        <v>31791980.799999997</v>
      </c>
      <c r="O36" s="17">
        <f t="shared" ref="O36:T36" si="23">O37+O38</f>
        <v>25737024.199999999</v>
      </c>
      <c r="P36" s="17">
        <f t="shared" si="23"/>
        <v>25041651.489999998</v>
      </c>
      <c r="Q36" s="17">
        <f t="shared" si="23"/>
        <v>18122396.529999997</v>
      </c>
      <c r="R36" s="17">
        <f t="shared" ref="R36" si="24">R37+R38</f>
        <v>472249.52</v>
      </c>
      <c r="S36" s="17">
        <f t="shared" si="23"/>
        <v>439325.72</v>
      </c>
      <c r="T36" s="17">
        <f t="shared" si="23"/>
        <v>20288278.630000003</v>
      </c>
      <c r="U36" s="17">
        <f t="shared" si="8"/>
        <v>-32923.800000000047</v>
      </c>
      <c r="V36" s="17">
        <f t="shared" si="9"/>
        <v>-4753372.8599999957</v>
      </c>
      <c r="W36" s="17">
        <f t="shared" si="10"/>
        <v>81.018133480940008</v>
      </c>
      <c r="X36" s="17">
        <f t="shared" si="2"/>
        <v>2165882.1000000052</v>
      </c>
      <c r="Y36" s="17">
        <f t="shared" si="3"/>
        <v>111.95141104221278</v>
      </c>
      <c r="Z36" s="17">
        <f t="shared" si="4"/>
        <v>-11503702.169999994</v>
      </c>
      <c r="AA36" s="17">
        <f t="shared" si="5"/>
        <v>63.815711130525109</v>
      </c>
      <c r="AB36" s="17">
        <f t="shared" si="6"/>
        <v>70.419654174916474</v>
      </c>
      <c r="AC36" s="17">
        <f>AC37+AC38</f>
        <v>43485252</v>
      </c>
    </row>
    <row r="37" spans="1:30" s="5" customFormat="1" ht="36" hidden="1" customHeight="1" x14ac:dyDescent="0.3">
      <c r="A37" s="9"/>
      <c r="B37" s="63" t="s">
        <v>14</v>
      </c>
      <c r="C37" s="63"/>
      <c r="D37" s="63"/>
      <c r="E37" s="63"/>
      <c r="F37" s="63"/>
      <c r="G37" s="63"/>
      <c r="H37" s="63"/>
      <c r="I37" s="63"/>
      <c r="J37" s="18">
        <v>43485252</v>
      </c>
      <c r="K37" s="18">
        <v>44475755.740000002</v>
      </c>
      <c r="L37" s="18">
        <f>K37</f>
        <v>44475755.740000002</v>
      </c>
      <c r="M37" s="18">
        <v>31391403.399999999</v>
      </c>
      <c r="N37" s="18">
        <f>M37</f>
        <v>31391403.399999999</v>
      </c>
      <c r="O37" s="18">
        <f>250000+25487024.2</f>
        <v>25737024.199999999</v>
      </c>
      <c r="P37" s="18">
        <v>25011552.5</v>
      </c>
      <c r="Q37" s="18">
        <v>18092297.539999999</v>
      </c>
      <c r="R37" s="18">
        <v>459634.89</v>
      </c>
      <c r="S37" s="18">
        <v>439325.72</v>
      </c>
      <c r="T37" s="18">
        <v>19160305.710000001</v>
      </c>
      <c r="U37" s="17">
        <f t="shared" si="8"/>
        <v>-20309.170000000042</v>
      </c>
      <c r="V37" s="17">
        <f t="shared" si="9"/>
        <v>-5851246.7899999991</v>
      </c>
      <c r="W37" s="17">
        <f t="shared" si="10"/>
        <v>76.605823289058122</v>
      </c>
      <c r="X37" s="18">
        <f t="shared" si="2"/>
        <v>1068008.1700000018</v>
      </c>
      <c r="Y37" s="17">
        <f t="shared" si="3"/>
        <v>105.9031096942705</v>
      </c>
      <c r="Z37" s="18">
        <f t="shared" si="4"/>
        <v>-12231097.689999998</v>
      </c>
      <c r="AA37" s="17">
        <f t="shared" si="5"/>
        <v>61.036792353157431</v>
      </c>
      <c r="AB37" s="17">
        <f t="shared" si="6"/>
        <v>70.580933089727409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3" t="s">
        <v>12</v>
      </c>
      <c r="C38" s="63"/>
      <c r="D38" s="63"/>
      <c r="E38" s="63"/>
      <c r="F38" s="63"/>
      <c r="G38" s="63"/>
      <c r="H38" s="63"/>
      <c r="I38" s="63"/>
      <c r="J38" s="18">
        <v>197440.43</v>
      </c>
      <c r="K38" s="18">
        <v>670703.97</v>
      </c>
      <c r="L38" s="18">
        <f>K38</f>
        <v>670703.97</v>
      </c>
      <c r="M38" s="18">
        <v>400577.4</v>
      </c>
      <c r="N38" s="18">
        <f>M38</f>
        <v>400577.4</v>
      </c>
      <c r="O38" s="18">
        <v>0</v>
      </c>
      <c r="P38" s="18">
        <v>30098.99</v>
      </c>
      <c r="Q38" s="18">
        <v>30098.99</v>
      </c>
      <c r="R38" s="18">
        <v>12614.63</v>
      </c>
      <c r="S38" s="18">
        <v>0</v>
      </c>
      <c r="T38" s="18">
        <v>1127972.92</v>
      </c>
      <c r="U38" s="17">
        <f t="shared" si="8"/>
        <v>-12614.63</v>
      </c>
      <c r="V38" s="17">
        <f t="shared" si="9"/>
        <v>1097873.93</v>
      </c>
      <c r="W38" s="17">
        <f t="shared" si="10"/>
        <v>3747.5440870275042</v>
      </c>
      <c r="X38" s="18">
        <f t="shared" si="2"/>
        <v>1097873.93</v>
      </c>
      <c r="Y38" s="17">
        <f t="shared" si="3"/>
        <v>3747.5440870275042</v>
      </c>
      <c r="Z38" s="18">
        <f t="shared" si="4"/>
        <v>727395.5199999999</v>
      </c>
      <c r="AA38" s="17">
        <f t="shared" si="5"/>
        <v>281.58675951264348</v>
      </c>
      <c r="AB38" s="17">
        <f t="shared" si="6"/>
        <v>59.724918580696638</v>
      </c>
      <c r="AC38" s="18">
        <v>0</v>
      </c>
    </row>
    <row r="39" spans="1:30" s="15" customFormat="1" ht="60" hidden="1" customHeight="1" x14ac:dyDescent="0.3">
      <c r="A39" s="14"/>
      <c r="B39" s="58" t="s">
        <v>11</v>
      </c>
      <c r="C39" s="58"/>
      <c r="D39" s="58"/>
      <c r="E39" s="58"/>
      <c r="F39" s="58"/>
      <c r="G39" s="58"/>
      <c r="H39" s="58"/>
      <c r="I39" s="58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5">M40+M41</f>
        <v>1047748.48</v>
      </c>
      <c r="N39" s="17">
        <f t="shared" ref="N39" si="26">N40+N41</f>
        <v>1047748.48</v>
      </c>
      <c r="O39" s="17">
        <f t="shared" ref="O39:T39" si="27">O40+O41</f>
        <v>1586000</v>
      </c>
      <c r="P39" s="17">
        <f t="shared" si="27"/>
        <v>3954000</v>
      </c>
      <c r="Q39" s="17">
        <f t="shared" si="27"/>
        <v>3330493.93</v>
      </c>
      <c r="R39" s="17">
        <f t="shared" ref="R39" si="28">R40+R41</f>
        <v>0</v>
      </c>
      <c r="S39" s="17">
        <f t="shared" si="27"/>
        <v>0</v>
      </c>
      <c r="T39" s="17">
        <f t="shared" si="27"/>
        <v>3716640.89</v>
      </c>
      <c r="U39" s="17">
        <f t="shared" si="8"/>
        <v>0</v>
      </c>
      <c r="V39" s="17">
        <f t="shared" si="9"/>
        <v>-237359.10999999987</v>
      </c>
      <c r="W39" s="17">
        <f t="shared" si="10"/>
        <v>93.996987607486091</v>
      </c>
      <c r="X39" s="17">
        <f t="shared" ref="X39:X62" si="29">T39-Q39</f>
        <v>386146.95999999996</v>
      </c>
      <c r="Y39" s="17">
        <f t="shared" si="3"/>
        <v>111.59428505549025</v>
      </c>
      <c r="Z39" s="17">
        <f t="shared" ref="Z39:Z62" si="30">T39-N39</f>
        <v>2668892.41</v>
      </c>
      <c r="AA39" s="17">
        <f t="shared" si="5"/>
        <v>354.7264406434644</v>
      </c>
      <c r="AB39" s="17">
        <f t="shared" si="6"/>
        <v>73.803195883419065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3" t="s">
        <v>47</v>
      </c>
      <c r="C40" s="63"/>
      <c r="D40" s="63"/>
      <c r="E40" s="63"/>
      <c r="F40" s="63"/>
      <c r="G40" s="63"/>
      <c r="H40" s="63"/>
      <c r="I40" s="63"/>
      <c r="J40" s="18">
        <v>430130</v>
      </c>
      <c r="K40" s="18">
        <v>430132.04</v>
      </c>
      <c r="L40" s="18">
        <f t="shared" ref="L40:L53" si="31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0</v>
      </c>
      <c r="T40" s="18">
        <v>50000</v>
      </c>
      <c r="U40" s="17">
        <f t="shared" si="8"/>
        <v>0</v>
      </c>
      <c r="V40" s="17">
        <f t="shared" si="9"/>
        <v>-404000</v>
      </c>
      <c r="W40" s="17">
        <f t="shared" si="10"/>
        <v>11.013215859030836</v>
      </c>
      <c r="X40" s="18">
        <f t="shared" si="29"/>
        <v>50000</v>
      </c>
      <c r="Y40" s="17">
        <v>0</v>
      </c>
      <c r="Z40" s="18">
        <f t="shared" si="30"/>
        <v>-380132</v>
      </c>
      <c r="AA40" s="17">
        <f t="shared" si="5"/>
        <v>11.624338575135075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3" t="s">
        <v>10</v>
      </c>
      <c r="C41" s="63"/>
      <c r="D41" s="63"/>
      <c r="E41" s="63"/>
      <c r="F41" s="63"/>
      <c r="G41" s="63"/>
      <c r="H41" s="63"/>
      <c r="I41" s="63"/>
      <c r="J41" s="18">
        <v>981740</v>
      </c>
      <c r="K41" s="18">
        <v>989519.87</v>
      </c>
      <c r="L41" s="18">
        <f t="shared" si="31"/>
        <v>989519.87</v>
      </c>
      <c r="M41" s="18">
        <v>617616.48</v>
      </c>
      <c r="N41" s="18">
        <f>M41</f>
        <v>617616.48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9"/>
        <v>336146.95999999996</v>
      </c>
      <c r="Y41" s="17">
        <f t="shared" si="3"/>
        <v>110.09300623466383</v>
      </c>
      <c r="Z41" s="18">
        <f t="shared" si="30"/>
        <v>3049024.41</v>
      </c>
      <c r="AA41" s="17">
        <f t="shared" si="5"/>
        <v>593.67601233697656</v>
      </c>
      <c r="AB41" s="17">
        <f t="shared" si="6"/>
        <v>62.415773419486761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8" t="s">
        <v>9</v>
      </c>
      <c r="C42" s="58"/>
      <c r="D42" s="58"/>
      <c r="E42" s="58"/>
      <c r="F42" s="58"/>
      <c r="G42" s="58"/>
      <c r="H42" s="58"/>
      <c r="I42" s="58"/>
      <c r="J42" s="17">
        <v>6085020</v>
      </c>
      <c r="K42" s="17">
        <v>6463120.6699999999</v>
      </c>
      <c r="L42" s="17">
        <f t="shared" si="31"/>
        <v>6463120.6699999999</v>
      </c>
      <c r="M42" s="17">
        <v>4819024.99</v>
      </c>
      <c r="N42" s="17">
        <f>M42</f>
        <v>4819024.99</v>
      </c>
      <c r="O42" s="17">
        <v>805500</v>
      </c>
      <c r="P42" s="17">
        <v>1110000</v>
      </c>
      <c r="Q42" s="17">
        <v>967900</v>
      </c>
      <c r="R42" s="17">
        <v>22513.18</v>
      </c>
      <c r="S42" s="17">
        <v>145040.51</v>
      </c>
      <c r="T42" s="17">
        <v>1865999.19</v>
      </c>
      <c r="U42" s="17">
        <f t="shared" si="8"/>
        <v>122527.33000000002</v>
      </c>
      <c r="V42" s="17">
        <f t="shared" si="9"/>
        <v>755999.19</v>
      </c>
      <c r="W42" s="17">
        <f t="shared" si="10"/>
        <v>168.10803513513514</v>
      </c>
      <c r="X42" s="17">
        <f t="shared" si="29"/>
        <v>898099.19</v>
      </c>
      <c r="Y42" s="17">
        <f t="shared" si="3"/>
        <v>192.78842752350448</v>
      </c>
      <c r="Z42" s="17">
        <f t="shared" si="30"/>
        <v>-2953025.8000000003</v>
      </c>
      <c r="AA42" s="17">
        <f t="shared" si="5"/>
        <v>38.721508891781028</v>
      </c>
      <c r="AB42" s="17">
        <f t="shared" si="6"/>
        <v>74.56189101293694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1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9"/>
        <v>83452.599999999991</v>
      </c>
      <c r="Y43" s="17">
        <f t="shared" si="3"/>
        <v>301.93459168500635</v>
      </c>
      <c r="Z43" s="18">
        <f t="shared" si="30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1"/>
        <v>60000</v>
      </c>
      <c r="M44" s="18">
        <v>60000</v>
      </c>
      <c r="N44" s="18">
        <f t="shared" ref="N44:N51" si="32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9"/>
        <v>-11600</v>
      </c>
      <c r="Y44" s="17">
        <f t="shared" si="3"/>
        <v>87.336244541484717</v>
      </c>
      <c r="Z44" s="18">
        <f t="shared" si="30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1"/>
        <v>213500</v>
      </c>
      <c r="M45" s="18">
        <v>213000</v>
      </c>
      <c r="N45" s="18">
        <f t="shared" si="32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9"/>
        <v>130166.20000000001</v>
      </c>
      <c r="Y45" s="17">
        <f t="shared" si="3"/>
        <v>156.77069756201618</v>
      </c>
      <c r="Z45" s="18">
        <f t="shared" si="30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1"/>
        <v>223236.18</v>
      </c>
      <c r="M46" s="18">
        <v>223236.18</v>
      </c>
      <c r="N46" s="18">
        <f t="shared" si="32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9"/>
        <v>-20444</v>
      </c>
      <c r="Y46" s="17">
        <f t="shared" si="3"/>
        <v>92.271108523556407</v>
      </c>
      <c r="Z46" s="18">
        <f t="shared" si="30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1"/>
        <v>1015295.55</v>
      </c>
      <c r="M47" s="18">
        <v>979495.55</v>
      </c>
      <c r="N47" s="18">
        <f t="shared" si="32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9"/>
        <v>265520</v>
      </c>
      <c r="Y47" s="17">
        <f t="shared" si="3"/>
        <v>129.71418339712167</v>
      </c>
      <c r="Z47" s="18">
        <f t="shared" si="30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1"/>
        <v>272000</v>
      </c>
      <c r="M48" s="18">
        <v>272000</v>
      </c>
      <c r="N48" s="18">
        <f t="shared" si="32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9"/>
        <v>21600</v>
      </c>
      <c r="Y48" s="17">
        <f t="shared" si="3"/>
        <v>105.22496371552977</v>
      </c>
      <c r="Z48" s="18">
        <f t="shared" si="30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1"/>
        <v>116738</v>
      </c>
      <c r="M49" s="18">
        <v>116738</v>
      </c>
      <c r="N49" s="18">
        <f t="shared" si="32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9"/>
        <v>328429.32999999996</v>
      </c>
      <c r="Y49" s="17">
        <f t="shared" si="3"/>
        <v>150.71224108262263</v>
      </c>
      <c r="Z49" s="18">
        <f t="shared" si="30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1"/>
        <v>422549.02</v>
      </c>
      <c r="M50" s="18">
        <v>409900.83</v>
      </c>
      <c r="N50" s="18">
        <f t="shared" si="32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9"/>
        <v>85504.229999999981</v>
      </c>
      <c r="Y50" s="17">
        <f t="shared" si="3"/>
        <v>137.31971541000161</v>
      </c>
      <c r="Z50" s="18">
        <f t="shared" si="30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1"/>
        <v>3141481.22</v>
      </c>
      <c r="M51" s="18">
        <v>2961477.82</v>
      </c>
      <c r="N51" s="18">
        <f t="shared" si="32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9"/>
        <v>308396.9700000002</v>
      </c>
      <c r="Y51" s="17">
        <f t="shared" si="3"/>
        <v>114.39764937297154</v>
      </c>
      <c r="Z51" s="18">
        <f t="shared" si="30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1"/>
        <v>642591.99</v>
      </c>
      <c r="M52" s="37">
        <v>571899.24</v>
      </c>
      <c r="N52" s="37">
        <f>M52</f>
        <v>571899.24</v>
      </c>
      <c r="O52" s="37">
        <v>650000</v>
      </c>
      <c r="P52" s="37">
        <v>650000</v>
      </c>
      <c r="Q52" s="37">
        <v>230000</v>
      </c>
      <c r="R52" s="37">
        <v>1400</v>
      </c>
      <c r="S52" s="37">
        <v>560.87</v>
      </c>
      <c r="T52" s="37">
        <v>210370.3</v>
      </c>
      <c r="U52" s="37">
        <f t="shared" si="8"/>
        <v>-839.13</v>
      </c>
      <c r="V52" s="19">
        <f t="shared" si="9"/>
        <v>-439629.7</v>
      </c>
      <c r="W52" s="17">
        <f t="shared" si="10"/>
        <v>32.364661538461533</v>
      </c>
      <c r="X52" s="37">
        <f t="shared" si="29"/>
        <v>-19629.700000000012</v>
      </c>
      <c r="Y52" s="17">
        <f t="shared" si="3"/>
        <v>91.465347826086955</v>
      </c>
      <c r="Z52" s="37">
        <f t="shared" si="30"/>
        <v>-361528.94</v>
      </c>
      <c r="AA52" s="17">
        <f t="shared" si="5"/>
        <v>36.784504207419474</v>
      </c>
      <c r="AB52" s="17">
        <f t="shared" si="6"/>
        <v>88.998812450183209</v>
      </c>
      <c r="AC52" s="37"/>
    </row>
    <row r="53" spans="1:29" s="15" customFormat="1" ht="36.75" hidden="1" customHeight="1" x14ac:dyDescent="0.3">
      <c r="A53" s="14"/>
      <c r="B53" s="58" t="s">
        <v>7</v>
      </c>
      <c r="C53" s="58"/>
      <c r="D53" s="58"/>
      <c r="E53" s="58"/>
      <c r="F53" s="58"/>
      <c r="G53" s="58"/>
      <c r="H53" s="58"/>
      <c r="I53" s="58"/>
      <c r="J53" s="17">
        <v>0</v>
      </c>
      <c r="K53" s="17">
        <v>617535.5</v>
      </c>
      <c r="L53" s="17">
        <f t="shared" si="31"/>
        <v>617535.5</v>
      </c>
      <c r="M53" s="17">
        <v>662798.53</v>
      </c>
      <c r="N53" s="17">
        <f>M53</f>
        <v>662798.53</v>
      </c>
      <c r="O53" s="17">
        <v>0</v>
      </c>
      <c r="P53" s="17">
        <v>0</v>
      </c>
      <c r="Q53" s="17">
        <v>0</v>
      </c>
      <c r="R53" s="17">
        <v>417365.42</v>
      </c>
      <c r="S53" s="17">
        <v>-383475.67</v>
      </c>
      <c r="T53" s="17">
        <v>853557.89</v>
      </c>
      <c r="U53" s="17">
        <f t="shared" si="8"/>
        <v>-800841.09</v>
      </c>
      <c r="V53" s="17">
        <f t="shared" si="9"/>
        <v>853557.89</v>
      </c>
      <c r="W53" s="17">
        <v>0</v>
      </c>
      <c r="X53" s="17">
        <f t="shared" si="29"/>
        <v>853557.89</v>
      </c>
      <c r="Y53" s="17">
        <v>0</v>
      </c>
      <c r="Z53" s="17">
        <f t="shared" si="30"/>
        <v>190759.36</v>
      </c>
      <c r="AA53" s="17">
        <f t="shared" si="5"/>
        <v>128.78089666251975</v>
      </c>
      <c r="AB53" s="17">
        <f t="shared" si="6"/>
        <v>107.32962396493807</v>
      </c>
      <c r="AC53" s="17"/>
    </row>
    <row r="54" spans="1:29" s="15" customFormat="1" ht="36.75" customHeight="1" x14ac:dyDescent="0.3">
      <c r="A54" s="14"/>
      <c r="B54" s="58" t="s">
        <v>1</v>
      </c>
      <c r="C54" s="58"/>
      <c r="D54" s="58"/>
      <c r="E54" s="58"/>
      <c r="F54" s="58"/>
      <c r="G54" s="58"/>
      <c r="H54" s="58"/>
      <c r="I54" s="58"/>
      <c r="J54" s="17">
        <f>J55+J56+J57+J58+J59+J60+J61</f>
        <v>1335999177.9199998</v>
      </c>
      <c r="K54" s="17">
        <f t="shared" ref="K54:T54" si="33">K55+K56+K57+K58+K59+K60+K61</f>
        <v>1331830182.6599998</v>
      </c>
      <c r="L54" s="17">
        <f t="shared" ref="L54" si="34">L55+L56+L57+L58+L59+L60+L61</f>
        <v>1331830182.6599998</v>
      </c>
      <c r="M54" s="17">
        <f t="shared" si="33"/>
        <v>932875214.69000006</v>
      </c>
      <c r="N54" s="17">
        <f t="shared" ref="N54" si="35">N55+N56+N57+N58+N59+N60+N61</f>
        <v>932875214.69000006</v>
      </c>
      <c r="O54" s="17">
        <f t="shared" si="33"/>
        <v>1428871757.3199999</v>
      </c>
      <c r="P54" s="17">
        <f t="shared" si="33"/>
        <v>1575145822.8099999</v>
      </c>
      <c r="Q54" s="17">
        <f t="shared" si="33"/>
        <v>1313183907.5699999</v>
      </c>
      <c r="R54" s="17">
        <f t="shared" ref="R54" si="36">R55+R56+R57+R58+R59+R60+R61</f>
        <v>2097320.4500000002</v>
      </c>
      <c r="S54" s="17">
        <f t="shared" si="33"/>
        <v>25009906.289999999</v>
      </c>
      <c r="T54" s="17">
        <f t="shared" si="33"/>
        <v>1291742384.6600001</v>
      </c>
      <c r="U54" s="17">
        <f t="shared" si="8"/>
        <v>22912585.84</v>
      </c>
      <c r="V54" s="17">
        <f t="shared" si="9"/>
        <v>-283403438.14999986</v>
      </c>
      <c r="W54" s="17">
        <f t="shared" si="10"/>
        <v>82.00779673564324</v>
      </c>
      <c r="X54" s="17">
        <f t="shared" si="29"/>
        <v>-21441522.909999847</v>
      </c>
      <c r="Y54" s="17">
        <f t="shared" si="3"/>
        <v>98.367210960597546</v>
      </c>
      <c r="Z54" s="17">
        <f t="shared" si="30"/>
        <v>358867169.97000003</v>
      </c>
      <c r="AA54" s="17">
        <f t="shared" si="5"/>
        <v>138.46893607193257</v>
      </c>
      <c r="AB54" s="17">
        <f t="shared" si="6"/>
        <v>70.044606800156288</v>
      </c>
      <c r="AC54" s="31"/>
    </row>
    <row r="55" spans="1:29" s="15" customFormat="1" ht="54.75" customHeight="1" x14ac:dyDescent="0.3">
      <c r="A55" s="14"/>
      <c r="B55" s="58" t="s">
        <v>6</v>
      </c>
      <c r="C55" s="58"/>
      <c r="D55" s="58"/>
      <c r="E55" s="58"/>
      <c r="F55" s="58"/>
      <c r="G55" s="58"/>
      <c r="H55" s="58"/>
      <c r="I55" s="58"/>
      <c r="J55" s="17">
        <v>95330000</v>
      </c>
      <c r="K55" s="17">
        <v>95330000</v>
      </c>
      <c r="L55" s="17">
        <f t="shared" ref="L55:L61" si="37">K55</f>
        <v>95330000</v>
      </c>
      <c r="M55" s="17">
        <v>79441670</v>
      </c>
      <c r="N55" s="17">
        <f>M55</f>
        <v>79441670</v>
      </c>
      <c r="O55" s="17">
        <v>402978000</v>
      </c>
      <c r="P55" s="17">
        <v>402978000</v>
      </c>
      <c r="Q55" s="17">
        <v>335814990</v>
      </c>
      <c r="R55" s="17">
        <v>0</v>
      </c>
      <c r="S55" s="17">
        <v>12808109</v>
      </c>
      <c r="T55" s="17">
        <v>358896000</v>
      </c>
      <c r="U55" s="17">
        <f t="shared" si="8"/>
        <v>12808109</v>
      </c>
      <c r="V55" s="17">
        <f t="shared" si="9"/>
        <v>-44082000</v>
      </c>
      <c r="W55" s="17">
        <f t="shared" si="10"/>
        <v>89.060941292080457</v>
      </c>
      <c r="X55" s="17">
        <f t="shared" si="29"/>
        <v>23081010</v>
      </c>
      <c r="Y55" s="17">
        <f t="shared" si="3"/>
        <v>106.87313273299681</v>
      </c>
      <c r="Z55" s="17">
        <f t="shared" si="30"/>
        <v>279454330</v>
      </c>
      <c r="AA55" s="17">
        <f t="shared" si="5"/>
        <v>451.77298009973856</v>
      </c>
      <c r="AB55" s="17">
        <f t="shared" si="6"/>
        <v>83.333336829959094</v>
      </c>
      <c r="AC55" s="31"/>
    </row>
    <row r="56" spans="1:29" s="15" customFormat="1" ht="55.5" customHeight="1" x14ac:dyDescent="0.3">
      <c r="A56" s="14"/>
      <c r="B56" s="58" t="s">
        <v>5</v>
      </c>
      <c r="C56" s="58"/>
      <c r="D56" s="58"/>
      <c r="E56" s="58"/>
      <c r="F56" s="58"/>
      <c r="G56" s="58"/>
      <c r="H56" s="58"/>
      <c r="I56" s="58"/>
      <c r="J56" s="17">
        <v>507024933.72000003</v>
      </c>
      <c r="K56" s="17">
        <v>501262575.60000002</v>
      </c>
      <c r="L56" s="17">
        <f t="shared" si="37"/>
        <v>501262575.60000002</v>
      </c>
      <c r="M56" s="17">
        <v>269819411.99000001</v>
      </c>
      <c r="N56" s="17">
        <f t="shared" ref="N56:N61" si="38">M56</f>
        <v>269819411.99000001</v>
      </c>
      <c r="O56" s="17">
        <v>214944766.22</v>
      </c>
      <c r="P56" s="17">
        <v>234952950.38</v>
      </c>
      <c r="Q56" s="17">
        <v>175416373.84</v>
      </c>
      <c r="R56" s="17">
        <v>729702.28</v>
      </c>
      <c r="S56" s="17">
        <v>1539868.02</v>
      </c>
      <c r="T56" s="17">
        <v>124819663.63</v>
      </c>
      <c r="U56" s="17">
        <f t="shared" si="8"/>
        <v>810165.74</v>
      </c>
      <c r="V56" s="17">
        <f t="shared" si="9"/>
        <v>-110133286.75</v>
      </c>
      <c r="W56" s="17">
        <f t="shared" si="10"/>
        <v>53.12538677557508</v>
      </c>
      <c r="X56" s="17">
        <f t="shared" si="29"/>
        <v>-50596710.210000008</v>
      </c>
      <c r="Y56" s="17">
        <f t="shared" si="3"/>
        <v>71.15622156449885</v>
      </c>
      <c r="Z56" s="17">
        <f t="shared" si="30"/>
        <v>-144999748.36000001</v>
      </c>
      <c r="AA56" s="17">
        <f t="shared" si="5"/>
        <v>46.260446092227802</v>
      </c>
      <c r="AB56" s="17">
        <f t="shared" si="6"/>
        <v>53.827958663587097</v>
      </c>
      <c r="AC56" s="31"/>
    </row>
    <row r="57" spans="1:29" s="15" customFormat="1" ht="55.5" customHeight="1" x14ac:dyDescent="0.3">
      <c r="A57" s="14"/>
      <c r="B57" s="58" t="s">
        <v>4</v>
      </c>
      <c r="C57" s="58"/>
      <c r="D57" s="58"/>
      <c r="E57" s="58"/>
      <c r="F57" s="58"/>
      <c r="G57" s="58"/>
      <c r="H57" s="58"/>
      <c r="I57" s="58"/>
      <c r="J57" s="17">
        <v>730713803.88</v>
      </c>
      <c r="K57" s="17">
        <v>730599957.25</v>
      </c>
      <c r="L57" s="17">
        <f t="shared" si="37"/>
        <v>730599957.25</v>
      </c>
      <c r="M57" s="17">
        <v>588746837.20000005</v>
      </c>
      <c r="N57" s="17">
        <f t="shared" si="38"/>
        <v>588746837.20000005</v>
      </c>
      <c r="O57" s="17">
        <v>798683747.77999997</v>
      </c>
      <c r="P57" s="17">
        <v>923454445.48000002</v>
      </c>
      <c r="Q57" s="17">
        <v>795394074.00999999</v>
      </c>
      <c r="R57" s="17">
        <v>1350018.17</v>
      </c>
      <c r="S57" s="17">
        <v>10265816.289999999</v>
      </c>
      <c r="T57" s="17">
        <v>805735095.25</v>
      </c>
      <c r="U57" s="17">
        <f t="shared" si="8"/>
        <v>8915798.1199999992</v>
      </c>
      <c r="V57" s="17">
        <f t="shared" si="9"/>
        <v>-117719350.23000002</v>
      </c>
      <c r="W57" s="17">
        <f t="shared" si="10"/>
        <v>87.252283985832022</v>
      </c>
      <c r="X57" s="17">
        <f t="shared" si="29"/>
        <v>10341021.24000001</v>
      </c>
      <c r="Y57" s="17">
        <f t="shared" si="3"/>
        <v>101.30011293494626</v>
      </c>
      <c r="Z57" s="17">
        <f t="shared" si="30"/>
        <v>216988258.04999995</v>
      </c>
      <c r="AA57" s="17">
        <f t="shared" si="5"/>
        <v>136.85595307517346</v>
      </c>
      <c r="AB57" s="17">
        <f t="shared" si="6"/>
        <v>80.584022946847782</v>
      </c>
      <c r="AC57" s="31"/>
    </row>
    <row r="58" spans="1:29" s="15" customFormat="1" ht="37.5" customHeight="1" x14ac:dyDescent="0.3">
      <c r="A58" s="14"/>
      <c r="B58" s="58" t="s">
        <v>3</v>
      </c>
      <c r="C58" s="58"/>
      <c r="D58" s="58"/>
      <c r="E58" s="58"/>
      <c r="F58" s="58"/>
      <c r="G58" s="58"/>
      <c r="H58" s="58"/>
      <c r="I58" s="58"/>
      <c r="J58" s="17">
        <v>8614225.75</v>
      </c>
      <c r="K58" s="17">
        <v>8528770.2200000007</v>
      </c>
      <c r="L58" s="17">
        <f t="shared" si="37"/>
        <v>8528770.2200000007</v>
      </c>
      <c r="M58" s="17">
        <v>1070209.05</v>
      </c>
      <c r="N58" s="17">
        <f t="shared" si="38"/>
        <v>1070209.05</v>
      </c>
      <c r="O58" s="17">
        <v>1054910</v>
      </c>
      <c r="P58" s="17">
        <v>12883515.119999999</v>
      </c>
      <c r="Q58" s="17">
        <v>5804081.8899999997</v>
      </c>
      <c r="R58" s="17">
        <v>0</v>
      </c>
      <c r="S58" s="17">
        <v>2846.65</v>
      </c>
      <c r="T58" s="17">
        <v>3082239.87</v>
      </c>
      <c r="U58" s="17">
        <f t="shared" si="8"/>
        <v>2846.65</v>
      </c>
      <c r="V58" s="17">
        <f t="shared" si="9"/>
        <v>-9801275.25</v>
      </c>
      <c r="W58" s="17">
        <f t="shared" si="10"/>
        <v>23.923904627668108</v>
      </c>
      <c r="X58" s="17">
        <f t="shared" si="29"/>
        <v>-2721842.0199999996</v>
      </c>
      <c r="Y58" s="17">
        <f t="shared" si="3"/>
        <v>53.104693014591497</v>
      </c>
      <c r="Z58" s="17">
        <f t="shared" si="30"/>
        <v>2012030.82</v>
      </c>
      <c r="AA58" s="17">
        <f t="shared" si="5"/>
        <v>288.0035325808542</v>
      </c>
      <c r="AB58" s="17">
        <f t="shared" si="6"/>
        <v>12.548222339140471</v>
      </c>
      <c r="AC58" s="31"/>
    </row>
    <row r="59" spans="1:29" s="15" customFormat="1" ht="39" customHeight="1" x14ac:dyDescent="0.3">
      <c r="A59" s="14"/>
      <c r="B59" s="58" t="s">
        <v>2</v>
      </c>
      <c r="C59" s="58"/>
      <c r="D59" s="58"/>
      <c r="E59" s="58"/>
      <c r="F59" s="58"/>
      <c r="G59" s="58"/>
      <c r="H59" s="58"/>
      <c r="I59" s="58"/>
      <c r="J59" s="17">
        <v>1811024.34</v>
      </c>
      <c r="K59" s="17">
        <v>3581765.36</v>
      </c>
      <c r="L59" s="17">
        <f t="shared" si="37"/>
        <v>3581765.36</v>
      </c>
      <c r="M59" s="17">
        <v>1266938.08</v>
      </c>
      <c r="N59" s="17">
        <f t="shared" si="38"/>
        <v>1266938.08</v>
      </c>
      <c r="O59" s="17">
        <v>11210333.32</v>
      </c>
      <c r="P59" s="17">
        <v>4834508.55</v>
      </c>
      <c r="Q59" s="17">
        <v>4711984.55</v>
      </c>
      <c r="R59" s="17">
        <v>17600</v>
      </c>
      <c r="S59" s="17">
        <v>399199.42</v>
      </c>
      <c r="T59" s="17">
        <v>4582957.97</v>
      </c>
      <c r="U59" s="17">
        <f t="shared" si="8"/>
        <v>381599.42</v>
      </c>
      <c r="V59" s="17">
        <f t="shared" si="9"/>
        <v>-251550.58000000007</v>
      </c>
      <c r="W59" s="17">
        <f t="shared" si="10"/>
        <v>94.796770397686032</v>
      </c>
      <c r="X59" s="17">
        <f t="shared" si="29"/>
        <v>-129026.58000000007</v>
      </c>
      <c r="Y59" s="17">
        <f t="shared" si="3"/>
        <v>97.261735928230067</v>
      </c>
      <c r="Z59" s="17">
        <f t="shared" si="30"/>
        <v>3316019.8899999997</v>
      </c>
      <c r="AA59" s="17">
        <f t="shared" si="5"/>
        <v>361.73496103298118</v>
      </c>
      <c r="AB59" s="17">
        <f t="shared" si="6"/>
        <v>35.371889352349982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7"/>
        <v>21924</v>
      </c>
      <c r="M60" s="17">
        <v>21924</v>
      </c>
      <c r="N60" s="17">
        <f t="shared" si="38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9"/>
        <v>0</v>
      </c>
      <c r="Y60" s="17">
        <v>0</v>
      </c>
      <c r="Z60" s="17">
        <f t="shared" si="30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8" t="s">
        <v>0</v>
      </c>
      <c r="C61" s="58"/>
      <c r="D61" s="58"/>
      <c r="E61" s="58"/>
      <c r="F61" s="58"/>
      <c r="G61" s="58"/>
      <c r="H61" s="58"/>
      <c r="I61" s="58"/>
      <c r="J61" s="17">
        <v>-7494809.7699999996</v>
      </c>
      <c r="K61" s="17">
        <v>-7494809.7699999996</v>
      </c>
      <c r="L61" s="17">
        <f t="shared" si="37"/>
        <v>-7494809.7699999996</v>
      </c>
      <c r="M61" s="17">
        <v>-7491775.6299999999</v>
      </c>
      <c r="N61" s="17">
        <f t="shared" si="38"/>
        <v>-7491775.6299999999</v>
      </c>
      <c r="O61" s="17">
        <v>0</v>
      </c>
      <c r="P61" s="17">
        <v>-3957596.72</v>
      </c>
      <c r="Q61" s="17">
        <v>-3957596.72</v>
      </c>
      <c r="R61" s="17">
        <v>0</v>
      </c>
      <c r="S61" s="17">
        <v>-5933.09</v>
      </c>
      <c r="T61" s="17">
        <v>-5373572.0599999996</v>
      </c>
      <c r="U61" s="17">
        <f t="shared" si="8"/>
        <v>-5933.09</v>
      </c>
      <c r="V61" s="17">
        <f t="shared" si="9"/>
        <v>-1415975.3399999994</v>
      </c>
      <c r="W61" s="17">
        <f t="shared" si="10"/>
        <v>135.77866670558589</v>
      </c>
      <c r="X61" s="17">
        <f t="shared" si="29"/>
        <v>-1415975.3399999994</v>
      </c>
      <c r="Y61" s="17">
        <f t="shared" si="3"/>
        <v>135.77866670558589</v>
      </c>
      <c r="Z61" s="17">
        <f t="shared" si="30"/>
        <v>2118203.5700000003</v>
      </c>
      <c r="AA61" s="17">
        <f t="shared" si="5"/>
        <v>71.726281263444619</v>
      </c>
      <c r="AB61" s="17">
        <f t="shared" si="6"/>
        <v>99.959516784373307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9">J54+J7</f>
        <v>1792968907.5499997</v>
      </c>
      <c r="K62" s="18">
        <f t="shared" si="39"/>
        <v>1806460249.5699999</v>
      </c>
      <c r="L62" s="18">
        <f t="shared" si="39"/>
        <v>1699193719.2014999</v>
      </c>
      <c r="M62" s="18">
        <f t="shared" si="39"/>
        <v>1285808050.8900001</v>
      </c>
      <c r="N62" s="18">
        <f t="shared" ref="N62" si="40">N54+N7</f>
        <v>1203167748.4447789</v>
      </c>
      <c r="O62" s="18">
        <f t="shared" si="39"/>
        <v>1798212119.3199999</v>
      </c>
      <c r="P62" s="18">
        <f t="shared" si="39"/>
        <v>1910090570.6699998</v>
      </c>
      <c r="Q62" s="18">
        <f>Q54+Q7</f>
        <v>1574692364.74</v>
      </c>
      <c r="R62" s="18">
        <f t="shared" ref="R62" si="41">R54+R7</f>
        <v>19244385.120000001</v>
      </c>
      <c r="S62" s="18">
        <f t="shared" si="39"/>
        <v>36635649.880000003</v>
      </c>
      <c r="T62" s="18">
        <f t="shared" si="39"/>
        <v>1551885162.8600001</v>
      </c>
      <c r="U62" s="17">
        <f t="shared" si="8"/>
        <v>17391264.760000002</v>
      </c>
      <c r="V62" s="47">
        <f t="shared" si="9"/>
        <v>-358205407.8099997</v>
      </c>
      <c r="W62" s="17">
        <f t="shared" si="10"/>
        <v>81.246679434454649</v>
      </c>
      <c r="X62" s="48">
        <f t="shared" si="29"/>
        <v>-22807201.879999876</v>
      </c>
      <c r="Y62" s="17">
        <f t="shared" si="3"/>
        <v>98.551640790881351</v>
      </c>
      <c r="Z62" s="18">
        <f t="shared" si="30"/>
        <v>348717414.41522121</v>
      </c>
      <c r="AA62" s="17">
        <f t="shared" si="5"/>
        <v>128.98327476496735</v>
      </c>
      <c r="AB62" s="17">
        <f t="shared" si="6"/>
        <v>70.808156530273791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87.75" customHeight="1" x14ac:dyDescent="0.3">
      <c r="I64" s="57" t="s">
        <v>87</v>
      </c>
      <c r="J64" s="57"/>
      <c r="K64" s="57"/>
      <c r="L64" s="57"/>
      <c r="M64" s="57"/>
      <c r="N64" s="57"/>
      <c r="O64" s="55"/>
      <c r="P64" s="55"/>
      <c r="Q64" s="55"/>
      <c r="R64" s="55"/>
      <c r="S64" s="55"/>
      <c r="T64" s="55"/>
      <c r="U64" s="55"/>
      <c r="V64" s="55"/>
      <c r="W64" s="55"/>
      <c r="X64" s="56" t="s">
        <v>50</v>
      </c>
    </row>
    <row r="65" spans="12:13" s="5" customFormat="1" ht="18.75" x14ac:dyDescent="0.3">
      <c r="M65" s="39"/>
    </row>
    <row r="66" spans="12:13" x14ac:dyDescent="0.2">
      <c r="M66" s="34"/>
    </row>
    <row r="67" spans="12:13" x14ac:dyDescent="0.2">
      <c r="L67" s="34"/>
      <c r="M67" s="34"/>
    </row>
    <row r="68" spans="12:13" x14ac:dyDescent="0.2">
      <c r="M68" s="34"/>
    </row>
    <row r="71" spans="12:13" x14ac:dyDescent="0.2">
      <c r="M71" s="34"/>
    </row>
  </sheetData>
  <mergeCells count="42"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</mergeCells>
  <pageMargins left="0.39370078740157483" right="0.39370078740157483" top="0.78740157480314965" bottom="0.39370078740157483" header="0.39370078740157483" footer="0.39370078740157483"/>
  <pageSetup paperSize="9" scale="6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BLTOIV1</cp:lastModifiedBy>
  <cp:lastPrinted>2020-10-09T08:59:53Z</cp:lastPrinted>
  <dcterms:created xsi:type="dcterms:W3CDTF">2018-12-30T09:36:16Z</dcterms:created>
  <dcterms:modified xsi:type="dcterms:W3CDTF">2020-10-23T10:26:42Z</dcterms:modified>
</cp:coreProperties>
</file>